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ТС ДОСААФ" sheetId="1" r:id="rId1"/>
  </sheets>
  <definedNames>
    <definedName name="_xlnm.Print_Area" localSheetId="0">'ТС ДОСААФ'!$A$1:$IC$90</definedName>
  </definedNames>
  <calcPr fullCalcOnLoad="1"/>
</workbook>
</file>

<file path=xl/sharedStrings.xml><?xml version="1.0" encoding="utf-8"?>
<sst xmlns="http://schemas.openxmlformats.org/spreadsheetml/2006/main" count="144" uniqueCount="84">
  <si>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</si>
  <si>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</si>
  <si>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</si>
  <si>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</si>
  <si>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</si>
  <si>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</si>
  <si>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</si>
  <si>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</si>
  <si>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</si>
  <si>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</si>
  <si>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</si>
  <si>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</si>
  <si>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</si>
  <si>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</si>
  <si>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</si>
  <si>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</si>
  <si>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</si>
  <si>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</si>
  <si>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</si>
  <si>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</si>
  <si>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</si>
  <si>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</si>
  <si>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</si>
  <si>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</si>
  <si>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</si>
  <si>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</si>
  <si>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</si>
  <si>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</si>
  <si>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Главный секретарь соревнований</t>
  </si>
  <si>
    <t>ПРОТОКОЛ  КОМАНДНОГО  ЗАЧЕТА.</t>
  </si>
  <si>
    <t xml:space="preserve">                                                                            </t>
  </si>
  <si>
    <t>Класс</t>
  </si>
  <si>
    <t>"КОМАНДНЫЙ ЗАЧЕТ" (0910291811Л)</t>
  </si>
  <si>
    <t>85 куб. см.</t>
  </si>
  <si>
    <t>65 куб. см.</t>
  </si>
  <si>
    <t xml:space="preserve">судья Всероссийской категории:                                                               Э. А. Иванов (г. Кострома; свидетельство МФР А 165)                                                 </t>
  </si>
  <si>
    <t>г. Челябинск</t>
  </si>
  <si>
    <t>Традиционные соревнования "Открытый кубок ДОСААФ России по мотоциклетному спорту" - III-й этап.</t>
  </si>
  <si>
    <t>г. Кириллов, вологодская область.                                                                                                                                                                                                                                                                          06 - 09 июля 2018 года.</t>
  </si>
  <si>
    <t>Белгородская область</t>
  </si>
  <si>
    <t>Сборная РО ДОСААФ Белгородской области"</t>
  </si>
  <si>
    <t>Логвинов Никита</t>
  </si>
  <si>
    <t>125 куб. см. "Юниоры"</t>
  </si>
  <si>
    <t>Крылов Евгений</t>
  </si>
  <si>
    <t>судья Всероссийской категории:                                                   А. Ю. Иванов (г. Ульяновск; свидетельство МФР А 105; FIM 11245; 12089)</t>
  </si>
  <si>
    <t>Московская область</t>
  </si>
  <si>
    <t>"Сборная ДОСААФ России СШОР МО"</t>
  </si>
  <si>
    <t>Лебедев Михаил</t>
  </si>
  <si>
    <t>Ивачев Федор</t>
  </si>
  <si>
    <t>Антохин Егор</t>
  </si>
  <si>
    <t>Жмылев Дмитрий</t>
  </si>
  <si>
    <t>Орешкин Елисей</t>
  </si>
  <si>
    <t>Баландин Даниил</t>
  </si>
  <si>
    <t>Гаврилов Кирилл</t>
  </si>
  <si>
    <t>Галицкий Арсений</t>
  </si>
  <si>
    <t>МБУ СДЮСТШ-ДОСААФ</t>
  </si>
  <si>
    <t>Анферов Александр</t>
  </si>
  <si>
    <t>Грушенко Андрей</t>
  </si>
  <si>
    <t>Мельник Артур</t>
  </si>
  <si>
    <t>г. Ярославль</t>
  </si>
  <si>
    <t>АСЦ "Имени В. В. Терешковой - ДОСААФ Ярославль"</t>
  </si>
  <si>
    <t>Блохин Арсений</t>
  </si>
  <si>
    <t>Иванов Кирилл</t>
  </si>
  <si>
    <t>Тузкова-Герсяник Александра</t>
  </si>
  <si>
    <t>Пинчугов Лев</t>
  </si>
  <si>
    <t>Калинин Денис</t>
  </si>
  <si>
    <t>"Сборная Новгородской области"</t>
  </si>
  <si>
    <t>Летюк Савелий</t>
  </si>
  <si>
    <t>Юдин Егор</t>
  </si>
  <si>
    <t>Антонов Глеб</t>
  </si>
  <si>
    <t>Богданов Сергей</t>
  </si>
  <si>
    <t>125 "Юниоры"</t>
  </si>
  <si>
    <t>Юдин Даниил</t>
  </si>
  <si>
    <t>Коногоров Артем</t>
  </si>
  <si>
    <t>Бельский Вячеслав</t>
  </si>
  <si>
    <t>Филатов Алексей</t>
  </si>
  <si>
    <t>г. п. Шаховская, Московская область</t>
  </si>
  <si>
    <t>ДОСААФ Шаховская</t>
  </si>
  <si>
    <t>Евлашкин Кирилл</t>
  </si>
  <si>
    <t>н/с</t>
  </si>
  <si>
    <t>Филатов Никита</t>
  </si>
  <si>
    <t>"OPEN"</t>
  </si>
  <si>
    <t>Козлов Михаил</t>
  </si>
  <si>
    <t>г. Великий Новгород - Боровичи, Новгородская область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</si>
</sst>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 locked="0"/>
    </xf>
    <xf numFmtId="0" fontId="15" fillId="33" borderId="20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5" fillId="33" borderId="25" xfId="0" applyFont="1" applyFill="1" applyBorder="1" applyAlignment="1" applyProtection="1">
      <alignment horizontal="center" vertical="center" wrapText="1"/>
      <protection locked="0"/>
    </xf>
    <xf numFmtId="0" fontId="15" fillId="33" borderId="2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5" fillId="33" borderId="27" xfId="0" applyFont="1" applyFill="1" applyBorder="1" applyAlignment="1" applyProtection="1">
      <alignment horizontal="center" vertical="center" wrapText="1"/>
      <protection locked="0"/>
    </xf>
    <xf numFmtId="0" fontId="15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0</xdr:row>
      <xdr:rowOff>381000</xdr:rowOff>
    </xdr:from>
    <xdr:to>
      <xdr:col>10</xdr:col>
      <xdr:colOff>1619250</xdr:colOff>
      <xdr:row>1</xdr:row>
      <xdr:rowOff>1143000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46300" y="381000"/>
          <a:ext cx="1762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304800</xdr:rowOff>
    </xdr:from>
    <xdr:to>
      <xdr:col>1</xdr:col>
      <xdr:colOff>1714500</xdr:colOff>
      <xdr:row>1</xdr:row>
      <xdr:rowOff>1428750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4800"/>
          <a:ext cx="2705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2000250</xdr:colOff>
      <xdr:row>0</xdr:row>
      <xdr:rowOff>447675</xdr:rowOff>
    </xdr:from>
    <xdr:to>
      <xdr:col>6</xdr:col>
      <xdr:colOff>457200</xdr:colOff>
      <xdr:row>1</xdr:row>
      <xdr:rowOff>876300</xdr:rowOff>
    </xdr:to>
    <xdr:sp>
      <xdr:nvSpPr>
        <xdr:cNvPr id="3" name="WordArt 2"/>
        <xdr:cNvSpPr>
          <a:spLocks/>
        </xdr:cNvSpPr>
      </xdr:nvSpPr>
      <xdr:spPr>
        <a:xfrm>
          <a:off x="3086100" y="447675"/>
          <a:ext cx="21059775" cy="942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 editAs="oneCell">
    <xdr:from>
      <xdr:col>6</xdr:col>
      <xdr:colOff>904875</xdr:colOff>
      <xdr:row>0</xdr:row>
      <xdr:rowOff>495300</xdr:rowOff>
    </xdr:from>
    <xdr:to>
      <xdr:col>9</xdr:col>
      <xdr:colOff>581025</xdr:colOff>
      <xdr:row>1</xdr:row>
      <xdr:rowOff>1095375</xdr:rowOff>
    </xdr:to>
    <xdr:pic>
      <xdr:nvPicPr>
        <xdr:cNvPr id="4" name="Рисунок 4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93550" y="495300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rgb="FF7030A0"/>
    <pageSetUpPr fitToPage="1"/>
  </sheetPr>
  <dimension ref="A1:IS72"/>
  <sheetViews>
    <sheetView tabSelected="1" zoomScale="40" zoomScaleNormal="40" zoomScalePageLayoutView="75" workbookViewId="0" topLeftCell="A1">
      <selection activeCell="B23" sqref="B23:B27"/>
    </sheetView>
  </sheetViews>
  <sheetFormatPr defaultColWidth="0" defaultRowHeight="12.75"/>
  <cols>
    <col min="1" max="1" width="16.28125" style="3" customWidth="1"/>
    <col min="2" max="2" width="123.7109375" style="3" customWidth="1"/>
    <col min="3" max="3" width="51.57421875" style="3" customWidth="1"/>
    <col min="4" max="5" width="71.140625" style="3" customWidth="1"/>
    <col min="6" max="6" width="21.421875" style="3" customWidth="1"/>
    <col min="7" max="7" width="16.00390625" style="3" customWidth="1"/>
    <col min="8" max="8" width="13.8515625" style="3" customWidth="1"/>
    <col min="9" max="9" width="16.28125" style="3" customWidth="1"/>
    <col min="10" max="10" width="13.8515625" style="3" customWidth="1"/>
    <col min="11" max="11" width="38.00390625" style="1" customWidth="1"/>
    <col min="12" max="12" width="0" style="0" hidden="1" customWidth="1"/>
    <col min="13" max="13" width="7.57421875" style="1" hidden="1" customWidth="1"/>
    <col min="14" max="125" width="7.140625" style="1" hidden="1" customWidth="1"/>
    <col min="126" max="128" width="0" style="0" hidden="1" customWidth="1"/>
    <col min="129" max="142" width="8.57421875" style="1" hidden="1" customWidth="1"/>
    <col min="143" max="144" width="7.140625" style="1" hidden="1" customWidth="1"/>
    <col min="145" max="145" width="8.57421875" style="1" hidden="1" customWidth="1"/>
    <col min="146" max="146" width="8.7109375" style="2" hidden="1" customWidth="1"/>
    <col min="147" max="147" width="6.140625" style="2" hidden="1" customWidth="1"/>
    <col min="148" max="148" width="8.00390625" style="2" hidden="1" customWidth="1"/>
    <col min="149" max="149" width="3.7109375" style="2" hidden="1" customWidth="1"/>
    <col min="150" max="150" width="9.140625" style="2" hidden="1" customWidth="1"/>
    <col min="151" max="151" width="10.00390625" style="1" hidden="1" customWidth="1"/>
    <col min="152" max="152" width="8.140625" style="1" hidden="1" customWidth="1"/>
    <col min="153" max="153" width="7.57421875" style="1" hidden="1" customWidth="1"/>
    <col min="154" max="154" width="9.57421875" style="1" hidden="1" customWidth="1"/>
    <col min="155" max="155" width="5.57421875" style="1" hidden="1" customWidth="1"/>
    <col min="156" max="157" width="5.421875" style="1" hidden="1" customWidth="1"/>
    <col min="158" max="203" width="3.7109375" style="1" hidden="1" customWidth="1"/>
    <col min="204" max="204" width="7.421875" style="1" hidden="1" customWidth="1"/>
    <col min="205" max="225" width="3.7109375" style="1" hidden="1" customWidth="1"/>
    <col min="226" max="226" width="5.421875" style="1" hidden="1" customWidth="1"/>
    <col min="227" max="227" width="5.7109375" style="1" hidden="1" customWidth="1"/>
    <col min="228" max="248" width="3.7109375" style="1" hidden="1" customWidth="1"/>
    <col min="249" max="249" width="5.00390625" style="1" hidden="1" customWidth="1"/>
    <col min="250" max="250" width="5.140625" style="1" hidden="1" customWidth="1"/>
    <col min="251" max="251" width="5.00390625" style="1" hidden="1" customWidth="1"/>
    <col min="252" max="252" width="7.00390625" style="1" hidden="1" customWidth="1"/>
    <col min="253" max="253" width="7.140625" style="1" hidden="1" customWidth="1"/>
    <col min="254" max="254" width="7.00390625" style="1" hidden="1" customWidth="1"/>
    <col min="255" max="16384" width="7.140625" style="1" hidden="1" customWidth="1"/>
  </cols>
  <sheetData>
    <row r="1" spans="1:253" ht="40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84"/>
      <c r="L1" s="6"/>
      <c r="M1" s="3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6"/>
      <c r="DW1" s="6"/>
      <c r="DX1" s="6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8"/>
      <c r="EQ1" s="8"/>
      <c r="ER1" s="8"/>
      <c r="ES1" s="8"/>
      <c r="ET1" s="8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12.5" customHeigh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5"/>
      <c r="L2" s="6"/>
      <c r="M2" s="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6"/>
      <c r="DW2" s="6"/>
      <c r="DX2" s="6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8"/>
      <c r="EQ2" s="8"/>
      <c r="ER2" s="8"/>
      <c r="ES2" s="8"/>
      <c r="ET2" s="8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38.25" customHeight="1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5"/>
      <c r="L3" s="6"/>
      <c r="M3" s="1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6"/>
      <c r="DW3" s="6"/>
      <c r="DX3" s="6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8"/>
      <c r="EQ3" s="8"/>
      <c r="ER3" s="8"/>
      <c r="ES3" s="8"/>
      <c r="ET3" s="8"/>
      <c r="EU3" s="7"/>
      <c r="EV3" s="7"/>
      <c r="EW3" s="7"/>
      <c r="EX3" s="7"/>
      <c r="EY3" s="7"/>
      <c r="EZ3" s="7"/>
      <c r="FA3" s="7"/>
      <c r="FB3" s="11"/>
      <c r="FC3" s="11"/>
      <c r="FD3" s="11"/>
      <c r="FE3" s="12"/>
      <c r="FF3" s="12"/>
      <c r="FG3" s="12"/>
      <c r="FH3" s="12"/>
      <c r="FI3" s="13"/>
      <c r="FJ3" s="13"/>
      <c r="FK3" s="13"/>
      <c r="FL3" s="13"/>
      <c r="FM3" s="13"/>
      <c r="FN3" s="13" t="s">
        <v>12</v>
      </c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37.5" customHeight="1">
      <c r="A4" s="87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5"/>
      <c r="L4" s="6"/>
      <c r="M4" s="1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6"/>
      <c r="DW4" s="6"/>
      <c r="DX4" s="6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8"/>
      <c r="EQ4" s="8"/>
      <c r="ER4" s="8"/>
      <c r="ES4" s="8"/>
      <c r="ET4" s="8"/>
      <c r="EU4" s="7"/>
      <c r="EV4" s="7"/>
      <c r="EW4" s="7"/>
      <c r="EX4" s="7"/>
      <c r="EY4" s="7"/>
      <c r="EZ4" s="7"/>
      <c r="FA4" s="7"/>
      <c r="FB4" s="13"/>
      <c r="FC4" s="13" t="s">
        <v>3</v>
      </c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 t="s">
        <v>4</v>
      </c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 t="s">
        <v>5</v>
      </c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 t="s">
        <v>6</v>
      </c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7"/>
      <c r="IQ4" s="13"/>
      <c r="IR4" s="13"/>
      <c r="IS4" s="13"/>
    </row>
    <row r="5" spans="1:253" ht="42" customHeight="1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6"/>
      <c r="M5" s="1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6"/>
      <c r="DW5" s="6"/>
      <c r="DX5" s="6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8"/>
      <c r="EQ5" s="8"/>
      <c r="ER5" s="8"/>
      <c r="ES5" s="8"/>
      <c r="ET5" s="8"/>
      <c r="EU5" s="7"/>
      <c r="EV5" s="7"/>
      <c r="EW5" s="7"/>
      <c r="EX5" s="7"/>
      <c r="EY5" s="7"/>
      <c r="EZ5" s="7"/>
      <c r="FA5" s="7"/>
      <c r="FB5" s="13">
        <v>1</v>
      </c>
      <c r="FC5" s="13">
        <v>2</v>
      </c>
      <c r="FD5" s="13">
        <v>3</v>
      </c>
      <c r="FE5" s="13">
        <v>4</v>
      </c>
      <c r="FF5" s="13">
        <v>5</v>
      </c>
      <c r="FG5" s="13">
        <v>6</v>
      </c>
      <c r="FH5" s="13">
        <v>7</v>
      </c>
      <c r="FI5" s="13">
        <v>8</v>
      </c>
      <c r="FJ5" s="13">
        <v>9</v>
      </c>
      <c r="FK5" s="13">
        <v>10</v>
      </c>
      <c r="FL5" s="13">
        <v>11</v>
      </c>
      <c r="FM5" s="13">
        <v>12</v>
      </c>
      <c r="FN5" s="13">
        <v>13</v>
      </c>
      <c r="FO5" s="13">
        <v>14</v>
      </c>
      <c r="FP5" s="13">
        <v>15</v>
      </c>
      <c r="FQ5" s="13">
        <v>16</v>
      </c>
      <c r="FR5" s="13">
        <v>17</v>
      </c>
      <c r="FS5" s="13">
        <v>18</v>
      </c>
      <c r="FT5" s="13">
        <v>19</v>
      </c>
      <c r="FU5" s="13">
        <v>20</v>
      </c>
      <c r="FV5" s="13">
        <v>21</v>
      </c>
      <c r="FW5" s="13" t="s">
        <v>1</v>
      </c>
      <c r="FX5" s="13" t="s">
        <v>15</v>
      </c>
      <c r="FY5" s="13">
        <v>1</v>
      </c>
      <c r="FZ5" s="13">
        <v>2</v>
      </c>
      <c r="GA5" s="13">
        <v>3</v>
      </c>
      <c r="GB5" s="13">
        <v>4</v>
      </c>
      <c r="GC5" s="13">
        <v>5</v>
      </c>
      <c r="GD5" s="13">
        <v>6</v>
      </c>
      <c r="GE5" s="13">
        <v>7</v>
      </c>
      <c r="GF5" s="13">
        <v>8</v>
      </c>
      <c r="GG5" s="13">
        <v>9</v>
      </c>
      <c r="GH5" s="13">
        <v>10</v>
      </c>
      <c r="GI5" s="13">
        <v>11</v>
      </c>
      <c r="GJ5" s="13">
        <v>12</v>
      </c>
      <c r="GK5" s="13">
        <v>13</v>
      </c>
      <c r="GL5" s="13">
        <v>14</v>
      </c>
      <c r="GM5" s="13">
        <v>15</v>
      </c>
      <c r="GN5" s="13">
        <v>16</v>
      </c>
      <c r="GO5" s="13">
        <v>17</v>
      </c>
      <c r="GP5" s="13">
        <v>18</v>
      </c>
      <c r="GQ5" s="13">
        <v>19</v>
      </c>
      <c r="GR5" s="13">
        <v>20</v>
      </c>
      <c r="GS5" s="13">
        <v>21</v>
      </c>
      <c r="GT5" s="13" t="s">
        <v>2</v>
      </c>
      <c r="GU5" s="13" t="s">
        <v>14</v>
      </c>
      <c r="GV5" s="13">
        <v>1</v>
      </c>
      <c r="GW5" s="13">
        <v>2</v>
      </c>
      <c r="GX5" s="13">
        <v>3</v>
      </c>
      <c r="GY5" s="13">
        <v>4</v>
      </c>
      <c r="GZ5" s="13">
        <v>5</v>
      </c>
      <c r="HA5" s="13">
        <v>6</v>
      </c>
      <c r="HB5" s="13">
        <v>7</v>
      </c>
      <c r="HC5" s="13">
        <v>8</v>
      </c>
      <c r="HD5" s="13">
        <v>9</v>
      </c>
      <c r="HE5" s="13">
        <v>10</v>
      </c>
      <c r="HF5" s="13">
        <v>11</v>
      </c>
      <c r="HG5" s="13">
        <v>12</v>
      </c>
      <c r="HH5" s="13">
        <v>13</v>
      </c>
      <c r="HI5" s="13">
        <v>14</v>
      </c>
      <c r="HJ5" s="13">
        <v>15</v>
      </c>
      <c r="HK5" s="13">
        <v>16</v>
      </c>
      <c r="HL5" s="13">
        <v>17</v>
      </c>
      <c r="HM5" s="13">
        <v>18</v>
      </c>
      <c r="HN5" s="13">
        <v>19</v>
      </c>
      <c r="HO5" s="13">
        <v>20</v>
      </c>
      <c r="HP5" s="13">
        <v>21</v>
      </c>
      <c r="HQ5" s="13" t="s">
        <v>1</v>
      </c>
      <c r="HR5" s="13" t="s">
        <v>13</v>
      </c>
      <c r="HS5" s="13">
        <v>1</v>
      </c>
      <c r="HT5" s="13">
        <v>2</v>
      </c>
      <c r="HU5" s="13">
        <v>3</v>
      </c>
      <c r="HV5" s="13">
        <v>4</v>
      </c>
      <c r="HW5" s="13">
        <v>5</v>
      </c>
      <c r="HX5" s="13">
        <v>6</v>
      </c>
      <c r="HY5" s="13">
        <v>7</v>
      </c>
      <c r="HZ5" s="13">
        <v>8</v>
      </c>
      <c r="IA5" s="13">
        <v>9</v>
      </c>
      <c r="IB5" s="13">
        <v>10</v>
      </c>
      <c r="IC5" s="13">
        <v>11</v>
      </c>
      <c r="ID5" s="13">
        <v>12</v>
      </c>
      <c r="IE5" s="13">
        <v>13</v>
      </c>
      <c r="IF5" s="13">
        <v>14</v>
      </c>
      <c r="IG5" s="13">
        <v>15</v>
      </c>
      <c r="IH5" s="13">
        <v>16</v>
      </c>
      <c r="II5" s="13">
        <v>17</v>
      </c>
      <c r="IJ5" s="13">
        <v>18</v>
      </c>
      <c r="IK5" s="13">
        <v>19</v>
      </c>
      <c r="IL5" s="13">
        <v>20</v>
      </c>
      <c r="IM5" s="13">
        <v>21</v>
      </c>
      <c r="IN5" s="13" t="s">
        <v>1</v>
      </c>
      <c r="IO5" s="13" t="s">
        <v>13</v>
      </c>
      <c r="IP5" s="17">
        <f>COUNT(FB5:IO5)</f>
        <v>84</v>
      </c>
      <c r="IQ5" s="13" t="s">
        <v>8</v>
      </c>
      <c r="IR5" s="13" t="s">
        <v>9</v>
      </c>
      <c r="IS5" s="18" t="s">
        <v>7</v>
      </c>
    </row>
    <row r="6" spans="1:253" ht="42" customHeight="1">
      <c r="A6" s="82" t="s">
        <v>32</v>
      </c>
      <c r="B6" s="82"/>
      <c r="C6" s="82"/>
      <c r="D6" s="82"/>
      <c r="E6" s="82"/>
      <c r="F6" s="82"/>
      <c r="G6" s="82"/>
      <c r="H6" s="82"/>
      <c r="I6" s="82"/>
      <c r="J6" s="82"/>
      <c r="K6" s="15"/>
      <c r="L6" s="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6"/>
      <c r="DW6" s="6"/>
      <c r="DX6" s="6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8"/>
      <c r="EQ6" s="8"/>
      <c r="ER6" s="8"/>
      <c r="ES6" s="8"/>
      <c r="ET6" s="8"/>
      <c r="EU6" s="7"/>
      <c r="EV6" s="7"/>
      <c r="EW6" s="7"/>
      <c r="EX6" s="7"/>
      <c r="EY6" s="7"/>
      <c r="EZ6" s="7"/>
      <c r="FA6" s="7"/>
      <c r="FB6" s="13">
        <v>1</v>
      </c>
      <c r="FC6" s="13">
        <v>2</v>
      </c>
      <c r="FD6" s="13">
        <v>3</v>
      </c>
      <c r="FE6" s="13">
        <v>4</v>
      </c>
      <c r="FF6" s="13">
        <v>5</v>
      </c>
      <c r="FG6" s="13">
        <v>6</v>
      </c>
      <c r="FH6" s="13">
        <v>7</v>
      </c>
      <c r="FI6" s="13">
        <v>8</v>
      </c>
      <c r="FJ6" s="13">
        <v>9</v>
      </c>
      <c r="FK6" s="13">
        <v>10</v>
      </c>
      <c r="FL6" s="13">
        <v>11</v>
      </c>
      <c r="FM6" s="13">
        <v>12</v>
      </c>
      <c r="FN6" s="13">
        <v>13</v>
      </c>
      <c r="FO6" s="13">
        <v>14</v>
      </c>
      <c r="FP6" s="13">
        <v>15</v>
      </c>
      <c r="FQ6" s="13">
        <v>16</v>
      </c>
      <c r="FR6" s="13">
        <v>17</v>
      </c>
      <c r="FS6" s="13">
        <v>18</v>
      </c>
      <c r="FT6" s="13">
        <v>19</v>
      </c>
      <c r="FU6" s="13">
        <v>20</v>
      </c>
      <c r="FV6" s="13">
        <v>21</v>
      </c>
      <c r="FW6" s="13" t="s">
        <v>1</v>
      </c>
      <c r="FX6" s="13" t="s">
        <v>15</v>
      </c>
      <c r="FY6" s="13">
        <v>1</v>
      </c>
      <c r="FZ6" s="13">
        <v>2</v>
      </c>
      <c r="GA6" s="13">
        <v>3</v>
      </c>
      <c r="GB6" s="13">
        <v>4</v>
      </c>
      <c r="GC6" s="13">
        <v>5</v>
      </c>
      <c r="GD6" s="13">
        <v>6</v>
      </c>
      <c r="GE6" s="13">
        <v>7</v>
      </c>
      <c r="GF6" s="13">
        <v>8</v>
      </c>
      <c r="GG6" s="13">
        <v>9</v>
      </c>
      <c r="GH6" s="13">
        <v>10</v>
      </c>
      <c r="GI6" s="13">
        <v>11</v>
      </c>
      <c r="GJ6" s="13">
        <v>12</v>
      </c>
      <c r="GK6" s="13">
        <v>13</v>
      </c>
      <c r="GL6" s="13">
        <v>14</v>
      </c>
      <c r="GM6" s="13">
        <v>15</v>
      </c>
      <c r="GN6" s="13">
        <v>16</v>
      </c>
      <c r="GO6" s="13">
        <v>17</v>
      </c>
      <c r="GP6" s="13">
        <v>18</v>
      </c>
      <c r="GQ6" s="13">
        <v>19</v>
      </c>
      <c r="GR6" s="13">
        <v>20</v>
      </c>
      <c r="GS6" s="13">
        <v>21</v>
      </c>
      <c r="GT6" s="13" t="s">
        <v>2</v>
      </c>
      <c r="GU6" s="13" t="s">
        <v>14</v>
      </c>
      <c r="GV6" s="13">
        <v>1</v>
      </c>
      <c r="GW6" s="13">
        <v>2</v>
      </c>
      <c r="GX6" s="13">
        <v>3</v>
      </c>
      <c r="GY6" s="13">
        <v>4</v>
      </c>
      <c r="GZ6" s="13">
        <v>5</v>
      </c>
      <c r="HA6" s="13">
        <v>6</v>
      </c>
      <c r="HB6" s="13">
        <v>7</v>
      </c>
      <c r="HC6" s="13">
        <v>8</v>
      </c>
      <c r="HD6" s="13">
        <v>9</v>
      </c>
      <c r="HE6" s="13">
        <v>10</v>
      </c>
      <c r="HF6" s="13">
        <v>11</v>
      </c>
      <c r="HG6" s="13">
        <v>12</v>
      </c>
      <c r="HH6" s="13">
        <v>13</v>
      </c>
      <c r="HI6" s="13">
        <v>14</v>
      </c>
      <c r="HJ6" s="13">
        <v>15</v>
      </c>
      <c r="HK6" s="13">
        <v>16</v>
      </c>
      <c r="HL6" s="13">
        <v>17</v>
      </c>
      <c r="HM6" s="13">
        <v>18</v>
      </c>
      <c r="HN6" s="13">
        <v>19</v>
      </c>
      <c r="HO6" s="13">
        <v>20</v>
      </c>
      <c r="HP6" s="13">
        <v>21</v>
      </c>
      <c r="HQ6" s="13" t="s">
        <v>1</v>
      </c>
      <c r="HR6" s="13" t="s">
        <v>13</v>
      </c>
      <c r="HS6" s="13">
        <v>1</v>
      </c>
      <c r="HT6" s="13">
        <v>2</v>
      </c>
      <c r="HU6" s="13">
        <v>3</v>
      </c>
      <c r="HV6" s="13">
        <v>4</v>
      </c>
      <c r="HW6" s="13">
        <v>5</v>
      </c>
      <c r="HX6" s="13">
        <v>6</v>
      </c>
      <c r="HY6" s="13">
        <v>7</v>
      </c>
      <c r="HZ6" s="13">
        <v>8</v>
      </c>
      <c r="IA6" s="13">
        <v>9</v>
      </c>
      <c r="IB6" s="13">
        <v>10</v>
      </c>
      <c r="IC6" s="13">
        <v>11</v>
      </c>
      <c r="ID6" s="13">
        <v>12</v>
      </c>
      <c r="IE6" s="13">
        <v>13</v>
      </c>
      <c r="IF6" s="13">
        <v>14</v>
      </c>
      <c r="IG6" s="13">
        <v>15</v>
      </c>
      <c r="IH6" s="13">
        <v>16</v>
      </c>
      <c r="II6" s="13">
        <v>17</v>
      </c>
      <c r="IJ6" s="13">
        <v>18</v>
      </c>
      <c r="IK6" s="13">
        <v>19</v>
      </c>
      <c r="IL6" s="13">
        <v>20</v>
      </c>
      <c r="IM6" s="13">
        <v>21</v>
      </c>
      <c r="IN6" s="13" t="s">
        <v>1</v>
      </c>
      <c r="IO6" s="13" t="s">
        <v>13</v>
      </c>
      <c r="IP6" s="17">
        <f>COUNT(FB6:IO6)</f>
        <v>84</v>
      </c>
      <c r="IQ6" s="13" t="s">
        <v>8</v>
      </c>
      <c r="IR6" s="13" t="s">
        <v>9</v>
      </c>
      <c r="IS6" s="18" t="s">
        <v>7</v>
      </c>
    </row>
    <row r="7" spans="1:253" ht="39" customHeight="1" thickBot="1">
      <c r="A7" s="14"/>
      <c r="B7" s="14"/>
      <c r="C7" s="14"/>
      <c r="D7" s="14"/>
      <c r="E7" s="14"/>
      <c r="F7" s="14"/>
      <c r="G7" s="65" t="s">
        <v>26</v>
      </c>
      <c r="H7" s="65"/>
      <c r="I7" s="65" t="s">
        <v>27</v>
      </c>
      <c r="J7" s="65"/>
      <c r="K7" s="15"/>
      <c r="L7" s="6"/>
      <c r="M7" s="1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6"/>
      <c r="DW7" s="6"/>
      <c r="DX7" s="6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8"/>
      <c r="EQ7" s="8"/>
      <c r="ER7" s="8"/>
      <c r="ES7" s="8"/>
      <c r="ET7" s="8"/>
      <c r="EU7" s="7"/>
      <c r="EV7" s="7"/>
      <c r="EW7" s="7"/>
      <c r="EX7" s="7"/>
      <c r="EY7" s="7"/>
      <c r="EZ7" s="7"/>
      <c r="FA7" s="7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7"/>
      <c r="IQ7" s="13"/>
      <c r="IR7" s="13"/>
      <c r="IS7" s="18"/>
    </row>
    <row r="8" spans="1:253" ht="17.25" customHeight="1">
      <c r="A8" s="79" t="s">
        <v>18</v>
      </c>
      <c r="B8" s="79" t="s">
        <v>20</v>
      </c>
      <c r="C8" s="79" t="s">
        <v>24</v>
      </c>
      <c r="D8" s="79" t="s">
        <v>25</v>
      </c>
      <c r="E8" s="79" t="s">
        <v>31</v>
      </c>
      <c r="F8" s="88" t="s">
        <v>0</v>
      </c>
      <c r="G8" s="62" t="s">
        <v>23</v>
      </c>
      <c r="H8" s="68" t="s">
        <v>22</v>
      </c>
      <c r="I8" s="62" t="s">
        <v>23</v>
      </c>
      <c r="J8" s="68" t="s">
        <v>22</v>
      </c>
      <c r="K8" s="71" t="s">
        <v>10</v>
      </c>
      <c r="L8" s="6"/>
      <c r="M8" s="1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6"/>
      <c r="DW8" s="6"/>
      <c r="DX8" s="6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8"/>
      <c r="EQ8" s="8"/>
      <c r="ER8" s="8"/>
      <c r="ES8" s="8"/>
      <c r="ET8" s="8"/>
      <c r="EU8" s="7"/>
      <c r="EV8" s="7"/>
      <c r="EW8" s="7"/>
      <c r="EX8" s="8"/>
      <c r="EY8" s="7"/>
      <c r="EZ8" s="7"/>
      <c r="FA8" s="7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7"/>
      <c r="IQ8" s="13"/>
      <c r="IR8" s="13"/>
      <c r="IS8" s="13"/>
    </row>
    <row r="9" spans="1:253" ht="9.75" customHeight="1">
      <c r="A9" s="83"/>
      <c r="B9" s="83"/>
      <c r="C9" s="80"/>
      <c r="D9" s="80"/>
      <c r="E9" s="80"/>
      <c r="F9" s="89"/>
      <c r="G9" s="63"/>
      <c r="H9" s="69"/>
      <c r="I9" s="63"/>
      <c r="J9" s="69"/>
      <c r="K9" s="72"/>
      <c r="L9" s="6"/>
      <c r="M9" s="19"/>
      <c r="N9" s="7"/>
      <c r="O9" s="7" t="s">
        <v>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 t="s">
        <v>4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 t="s">
        <v>5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 t="s">
        <v>6</v>
      </c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6"/>
      <c r="DW9" s="6"/>
      <c r="DX9" s="6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8"/>
      <c r="EQ9" s="8">
        <v>1</v>
      </c>
      <c r="ER9" s="8">
        <v>2</v>
      </c>
      <c r="ES9" s="8"/>
      <c r="ET9" s="8"/>
      <c r="EU9" s="7"/>
      <c r="EV9" s="7"/>
      <c r="EW9" s="7"/>
      <c r="EX9" s="7"/>
      <c r="EY9" s="7"/>
      <c r="EZ9" s="7"/>
      <c r="FA9" s="7"/>
      <c r="FB9" s="11"/>
      <c r="FC9" s="11"/>
      <c r="FD9" s="11"/>
      <c r="FE9" s="12"/>
      <c r="FF9" s="12"/>
      <c r="FG9" s="12"/>
      <c r="FH9" s="12"/>
      <c r="FI9" s="13"/>
      <c r="FJ9" s="13"/>
      <c r="FK9" s="13"/>
      <c r="FL9" s="13"/>
      <c r="FM9" s="13"/>
      <c r="FN9" s="13" t="s">
        <v>12</v>
      </c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ht="35.25" customHeight="1" thickBot="1">
      <c r="A10" s="83"/>
      <c r="B10" s="83"/>
      <c r="C10" s="80"/>
      <c r="D10" s="80"/>
      <c r="E10" s="80"/>
      <c r="F10" s="89"/>
      <c r="G10" s="64"/>
      <c r="H10" s="70"/>
      <c r="I10" s="64"/>
      <c r="J10" s="70"/>
      <c r="K10" s="72"/>
      <c r="L10" s="6"/>
      <c r="M10" s="20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7">
        <v>6</v>
      </c>
      <c r="T10" s="7">
        <v>7</v>
      </c>
      <c r="U10" s="7">
        <v>8</v>
      </c>
      <c r="V10" s="7">
        <v>9</v>
      </c>
      <c r="W10" s="7">
        <v>10</v>
      </c>
      <c r="X10" s="7">
        <v>11</v>
      </c>
      <c r="Y10" s="7">
        <v>12</v>
      </c>
      <c r="Z10" s="7">
        <v>13</v>
      </c>
      <c r="AA10" s="7">
        <v>14</v>
      </c>
      <c r="AB10" s="7">
        <v>15</v>
      </c>
      <c r="AC10" s="7">
        <v>16</v>
      </c>
      <c r="AD10" s="7">
        <v>17</v>
      </c>
      <c r="AE10" s="7">
        <v>18</v>
      </c>
      <c r="AF10" s="7">
        <v>19</v>
      </c>
      <c r="AG10" s="7">
        <v>20</v>
      </c>
      <c r="AH10" s="7">
        <v>21</v>
      </c>
      <c r="AI10" s="7" t="s">
        <v>1</v>
      </c>
      <c r="AJ10" s="7"/>
      <c r="AK10" s="7">
        <v>1</v>
      </c>
      <c r="AL10" s="7">
        <v>2</v>
      </c>
      <c r="AM10" s="7">
        <v>3</v>
      </c>
      <c r="AN10" s="7">
        <v>4</v>
      </c>
      <c r="AO10" s="7">
        <v>5</v>
      </c>
      <c r="AP10" s="7">
        <v>6</v>
      </c>
      <c r="AQ10" s="7">
        <v>7</v>
      </c>
      <c r="AR10" s="7">
        <v>8</v>
      </c>
      <c r="AS10" s="7">
        <v>9</v>
      </c>
      <c r="AT10" s="7">
        <v>10</v>
      </c>
      <c r="AU10" s="7">
        <v>11</v>
      </c>
      <c r="AV10" s="7">
        <v>12</v>
      </c>
      <c r="AW10" s="7">
        <v>13</v>
      </c>
      <c r="AX10" s="7">
        <v>14</v>
      </c>
      <c r="AY10" s="7">
        <v>15</v>
      </c>
      <c r="AZ10" s="7">
        <v>16</v>
      </c>
      <c r="BA10" s="7">
        <v>17</v>
      </c>
      <c r="BB10" s="7">
        <v>18</v>
      </c>
      <c r="BC10" s="7">
        <v>19</v>
      </c>
      <c r="BD10" s="7">
        <v>20</v>
      </c>
      <c r="BE10" s="7"/>
      <c r="BF10" s="7" t="s">
        <v>2</v>
      </c>
      <c r="BG10" s="7"/>
      <c r="BH10" s="7">
        <v>1</v>
      </c>
      <c r="BI10" s="7">
        <v>2</v>
      </c>
      <c r="BJ10" s="7">
        <v>3</v>
      </c>
      <c r="BK10" s="7">
        <v>4</v>
      </c>
      <c r="BL10" s="7">
        <v>5</v>
      </c>
      <c r="BM10" s="7">
        <v>6</v>
      </c>
      <c r="BN10" s="7">
        <v>7</v>
      </c>
      <c r="BO10" s="7">
        <v>8</v>
      </c>
      <c r="BP10" s="7">
        <v>9</v>
      </c>
      <c r="BQ10" s="7">
        <v>10</v>
      </c>
      <c r="BR10" s="7">
        <v>11</v>
      </c>
      <c r="BS10" s="7">
        <v>12</v>
      </c>
      <c r="BT10" s="7">
        <v>13</v>
      </c>
      <c r="BU10" s="7">
        <v>14</v>
      </c>
      <c r="BV10" s="7">
        <v>15</v>
      </c>
      <c r="BW10" s="7">
        <v>16</v>
      </c>
      <c r="BX10" s="7">
        <v>17</v>
      </c>
      <c r="BY10" s="7">
        <v>18</v>
      </c>
      <c r="BZ10" s="7">
        <v>19</v>
      </c>
      <c r="CA10" s="7">
        <v>20</v>
      </c>
      <c r="CB10" s="7">
        <v>21</v>
      </c>
      <c r="CC10" s="7">
        <v>22</v>
      </c>
      <c r="CD10" s="7">
        <v>23</v>
      </c>
      <c r="CE10" s="7">
        <v>24</v>
      </c>
      <c r="CF10" s="7">
        <v>25</v>
      </c>
      <c r="CG10" s="7">
        <v>26</v>
      </c>
      <c r="CH10" s="7">
        <v>27</v>
      </c>
      <c r="CI10" s="7">
        <v>28</v>
      </c>
      <c r="CJ10" s="7">
        <v>29</v>
      </c>
      <c r="CK10" s="7">
        <v>30</v>
      </c>
      <c r="CL10" s="7">
        <v>31</v>
      </c>
      <c r="CM10" s="7">
        <v>32</v>
      </c>
      <c r="CN10" s="7">
        <v>33</v>
      </c>
      <c r="CO10" s="7">
        <v>34</v>
      </c>
      <c r="CP10" s="7">
        <v>35</v>
      </c>
      <c r="CQ10" s="7">
        <v>36</v>
      </c>
      <c r="CR10" s="7">
        <v>37</v>
      </c>
      <c r="CS10" s="7">
        <v>38</v>
      </c>
      <c r="CT10" s="7">
        <v>39</v>
      </c>
      <c r="CU10" s="7">
        <v>40</v>
      </c>
      <c r="CV10" s="7"/>
      <c r="CW10" s="7"/>
      <c r="CX10" s="7"/>
      <c r="CY10" s="7">
        <v>1</v>
      </c>
      <c r="CZ10" s="7">
        <v>2</v>
      </c>
      <c r="DA10" s="7">
        <v>3</v>
      </c>
      <c r="DB10" s="7">
        <v>4</v>
      </c>
      <c r="DC10" s="7">
        <v>5</v>
      </c>
      <c r="DD10" s="7">
        <v>6</v>
      </c>
      <c r="DE10" s="7">
        <v>7</v>
      </c>
      <c r="DF10" s="7">
        <v>8</v>
      </c>
      <c r="DG10" s="7">
        <v>9</v>
      </c>
      <c r="DH10" s="7">
        <v>10</v>
      </c>
      <c r="DI10" s="7">
        <v>11</v>
      </c>
      <c r="DJ10" s="7">
        <v>12</v>
      </c>
      <c r="DK10" s="7">
        <v>13</v>
      </c>
      <c r="DL10" s="7">
        <v>14</v>
      </c>
      <c r="DM10" s="7">
        <v>15</v>
      </c>
      <c r="DN10" s="7">
        <v>16</v>
      </c>
      <c r="DO10" s="7">
        <v>17</v>
      </c>
      <c r="DP10" s="7">
        <v>18</v>
      </c>
      <c r="DQ10" s="7">
        <v>19</v>
      </c>
      <c r="DR10" s="7">
        <v>20</v>
      </c>
      <c r="DS10" s="7">
        <v>21</v>
      </c>
      <c r="DT10" s="7">
        <v>22</v>
      </c>
      <c r="DU10" s="7">
        <v>23</v>
      </c>
      <c r="DV10" s="7">
        <v>24</v>
      </c>
      <c r="DW10" s="7">
        <v>25</v>
      </c>
      <c r="DX10" s="7">
        <v>26</v>
      </c>
      <c r="DY10" s="7">
        <v>27</v>
      </c>
      <c r="DZ10" s="7">
        <v>28</v>
      </c>
      <c r="EA10" s="7">
        <v>29</v>
      </c>
      <c r="EB10" s="7">
        <v>30</v>
      </c>
      <c r="EC10" s="7">
        <v>31</v>
      </c>
      <c r="ED10" s="7">
        <v>32</v>
      </c>
      <c r="EE10" s="7">
        <v>33</v>
      </c>
      <c r="EF10" s="7">
        <v>34</v>
      </c>
      <c r="EG10" s="7">
        <v>35</v>
      </c>
      <c r="EH10" s="7">
        <v>36</v>
      </c>
      <c r="EI10" s="7">
        <v>37</v>
      </c>
      <c r="EJ10" s="7">
        <v>38</v>
      </c>
      <c r="EK10" s="7">
        <v>39</v>
      </c>
      <c r="EL10" s="7">
        <v>40</v>
      </c>
      <c r="EM10" s="7"/>
      <c r="EN10" s="7"/>
      <c r="EO10" s="7"/>
      <c r="EP10" s="8"/>
      <c r="EQ10" s="8"/>
      <c r="ER10" s="8"/>
      <c r="ES10" s="8"/>
      <c r="ET10" s="8" t="s">
        <v>11</v>
      </c>
      <c r="EU10" s="7" t="s">
        <v>8</v>
      </c>
      <c r="EV10" s="7" t="s">
        <v>9</v>
      </c>
      <c r="EW10" s="21" t="s">
        <v>7</v>
      </c>
      <c r="EX10" s="7"/>
      <c r="EY10" s="7" t="s">
        <v>16</v>
      </c>
      <c r="EZ10" s="7" t="s">
        <v>17</v>
      </c>
      <c r="FA10" s="7"/>
      <c r="FB10" s="13"/>
      <c r="FC10" s="13" t="s">
        <v>3</v>
      </c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 t="s">
        <v>4</v>
      </c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 t="s">
        <v>5</v>
      </c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 t="s">
        <v>6</v>
      </c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7"/>
      <c r="IQ10" s="13"/>
      <c r="IR10" s="13"/>
      <c r="IS10" s="13"/>
    </row>
    <row r="11" spans="1:253" s="46" customFormat="1" ht="34.5">
      <c r="A11" s="91">
        <v>1</v>
      </c>
      <c r="B11" s="75" t="s">
        <v>45</v>
      </c>
      <c r="C11" s="73" t="s">
        <v>46</v>
      </c>
      <c r="D11" s="38" t="s">
        <v>47</v>
      </c>
      <c r="E11" s="38" t="s">
        <v>34</v>
      </c>
      <c r="F11" s="39">
        <v>707</v>
      </c>
      <c r="G11" s="56">
        <v>1</v>
      </c>
      <c r="H11" s="51">
        <v>45</v>
      </c>
      <c r="I11" s="57">
        <v>4</v>
      </c>
      <c r="J11" s="58">
        <v>38</v>
      </c>
      <c r="K11" s="66">
        <v>297</v>
      </c>
      <c r="L11" s="43"/>
      <c r="M11" s="44"/>
      <c r="N11" s="43" t="e">
        <f>IF(#REF!=1,25,0)</f>
        <v>#REF!</v>
      </c>
      <c r="O11" s="43" t="e">
        <f>IF(#REF!=2,22,0)</f>
        <v>#REF!</v>
      </c>
      <c r="P11" s="43" t="e">
        <f>IF(#REF!=3,20,0)</f>
        <v>#REF!</v>
      </c>
      <c r="Q11" s="43" t="e">
        <f>IF(#REF!=4,18,0)</f>
        <v>#REF!</v>
      </c>
      <c r="R11" s="43" t="e">
        <f>IF(#REF!=5,16,0)</f>
        <v>#REF!</v>
      </c>
      <c r="S11" s="43" t="e">
        <f>IF(#REF!=6,15,0)</f>
        <v>#REF!</v>
      </c>
      <c r="T11" s="43" t="e">
        <f>IF(#REF!=7,14,0)</f>
        <v>#REF!</v>
      </c>
      <c r="U11" s="43" t="e">
        <f>IF(#REF!=8,13,0)</f>
        <v>#REF!</v>
      </c>
      <c r="V11" s="43" t="e">
        <f>IF(#REF!=9,12,0)</f>
        <v>#REF!</v>
      </c>
      <c r="W11" s="43" t="e">
        <f>IF(#REF!=10,11,0)</f>
        <v>#REF!</v>
      </c>
      <c r="X11" s="43" t="e">
        <f>IF(#REF!=11,10,0)</f>
        <v>#REF!</v>
      </c>
      <c r="Y11" s="43" t="e">
        <f>IF(#REF!=12,9,0)</f>
        <v>#REF!</v>
      </c>
      <c r="Z11" s="43" t="e">
        <f>IF(#REF!=13,8,0)</f>
        <v>#REF!</v>
      </c>
      <c r="AA11" s="43" t="e">
        <f>IF(#REF!=14,7,0)</f>
        <v>#REF!</v>
      </c>
      <c r="AB11" s="43" t="e">
        <f>IF(#REF!=15,6,0)</f>
        <v>#REF!</v>
      </c>
      <c r="AC11" s="43" t="e">
        <f>IF(#REF!=16,5,0)</f>
        <v>#REF!</v>
      </c>
      <c r="AD11" s="43" t="e">
        <f>IF(#REF!=17,4,0)</f>
        <v>#REF!</v>
      </c>
      <c r="AE11" s="43" t="e">
        <f>IF(#REF!=18,3,0)</f>
        <v>#REF!</v>
      </c>
      <c r="AF11" s="43" t="e">
        <f>IF(#REF!=19,2,0)</f>
        <v>#REF!</v>
      </c>
      <c r="AG11" s="43" t="e">
        <f>IF(#REF!=20,1,0)</f>
        <v>#REF!</v>
      </c>
      <c r="AH11" s="43" t="e">
        <f>IF(#REF!&gt;20,0,0)</f>
        <v>#REF!</v>
      </c>
      <c r="AI11" s="43" t="e">
        <f>IF(#REF!="сх",0,0)</f>
        <v>#REF!</v>
      </c>
      <c r="AJ11" s="43" t="e">
        <f>SUM(N11:AH11)</f>
        <v>#REF!</v>
      </c>
      <c r="AK11" s="43" t="e">
        <f>IF(#REF!=1,25,0)</f>
        <v>#REF!</v>
      </c>
      <c r="AL11" s="43" t="e">
        <f>IF(#REF!=2,22,0)</f>
        <v>#REF!</v>
      </c>
      <c r="AM11" s="43" t="e">
        <f>IF(#REF!=3,20,0)</f>
        <v>#REF!</v>
      </c>
      <c r="AN11" s="43" t="e">
        <f>IF(#REF!=4,18,0)</f>
        <v>#REF!</v>
      </c>
      <c r="AO11" s="43" t="e">
        <f>IF(#REF!=5,16,0)</f>
        <v>#REF!</v>
      </c>
      <c r="AP11" s="43" t="e">
        <f>IF(#REF!=6,15,0)</f>
        <v>#REF!</v>
      </c>
      <c r="AQ11" s="43" t="e">
        <f>IF(#REF!=7,14,0)</f>
        <v>#REF!</v>
      </c>
      <c r="AR11" s="43" t="e">
        <f>IF(#REF!=8,13,0)</f>
        <v>#REF!</v>
      </c>
      <c r="AS11" s="43" t="e">
        <f>IF(#REF!=9,12,0)</f>
        <v>#REF!</v>
      </c>
      <c r="AT11" s="43" t="e">
        <f>IF(#REF!=10,11,0)</f>
        <v>#REF!</v>
      </c>
      <c r="AU11" s="43" t="e">
        <f>IF(#REF!=11,10,0)</f>
        <v>#REF!</v>
      </c>
      <c r="AV11" s="43" t="e">
        <f>IF(#REF!=12,9,0)</f>
        <v>#REF!</v>
      </c>
      <c r="AW11" s="43" t="e">
        <f>IF(#REF!=13,8,0)</f>
        <v>#REF!</v>
      </c>
      <c r="AX11" s="43" t="e">
        <f>IF(#REF!=14,7,0)</f>
        <v>#REF!</v>
      </c>
      <c r="AY11" s="43" t="e">
        <f>IF(#REF!=15,6,0)</f>
        <v>#REF!</v>
      </c>
      <c r="AZ11" s="43" t="e">
        <f>IF(#REF!=16,5,0)</f>
        <v>#REF!</v>
      </c>
      <c r="BA11" s="43" t="e">
        <f>IF(#REF!=17,4,0)</f>
        <v>#REF!</v>
      </c>
      <c r="BB11" s="43" t="e">
        <f>IF(#REF!=18,3,0)</f>
        <v>#REF!</v>
      </c>
      <c r="BC11" s="43" t="e">
        <f>IF(#REF!=19,2,0)</f>
        <v>#REF!</v>
      </c>
      <c r="BD11" s="43" t="e">
        <f>IF(#REF!=20,1,0)</f>
        <v>#REF!</v>
      </c>
      <c r="BE11" s="43" t="e">
        <f>IF(#REF!&gt;20,0,0)</f>
        <v>#REF!</v>
      </c>
      <c r="BF11" s="43" t="e">
        <f>IF(#REF!="сх",0,0)</f>
        <v>#REF!</v>
      </c>
      <c r="BG11" s="43" t="e">
        <f>SUM(AK11:BE11)</f>
        <v>#REF!</v>
      </c>
      <c r="BH11" s="43" t="e">
        <f>IF(#REF!=1,45,0)</f>
        <v>#REF!</v>
      </c>
      <c r="BI11" s="43" t="e">
        <f>IF(#REF!=2,42,0)</f>
        <v>#REF!</v>
      </c>
      <c r="BJ11" s="43" t="e">
        <f>IF(#REF!=3,40,0)</f>
        <v>#REF!</v>
      </c>
      <c r="BK11" s="43" t="e">
        <f>IF(#REF!=4,38,0)</f>
        <v>#REF!</v>
      </c>
      <c r="BL11" s="43" t="e">
        <f>IF(#REF!=5,36,0)</f>
        <v>#REF!</v>
      </c>
      <c r="BM11" s="43" t="e">
        <f>IF(#REF!=6,35,0)</f>
        <v>#REF!</v>
      </c>
      <c r="BN11" s="43" t="e">
        <f>IF(#REF!=7,34,0)</f>
        <v>#REF!</v>
      </c>
      <c r="BO11" s="43" t="e">
        <f>IF(#REF!=8,33,0)</f>
        <v>#REF!</v>
      </c>
      <c r="BP11" s="43" t="e">
        <f>IF(#REF!=9,32,0)</f>
        <v>#REF!</v>
      </c>
      <c r="BQ11" s="43" t="e">
        <f>IF(#REF!=10,31,0)</f>
        <v>#REF!</v>
      </c>
      <c r="BR11" s="43" t="e">
        <f>IF(#REF!=11,30,0)</f>
        <v>#REF!</v>
      </c>
      <c r="BS11" s="43" t="e">
        <f>IF(#REF!=12,29,0)</f>
        <v>#REF!</v>
      </c>
      <c r="BT11" s="43" t="e">
        <f>IF(#REF!=13,28,0)</f>
        <v>#REF!</v>
      </c>
      <c r="BU11" s="43" t="e">
        <f>IF(#REF!=14,27,0)</f>
        <v>#REF!</v>
      </c>
      <c r="BV11" s="43" t="e">
        <f>IF(#REF!=15,26,0)</f>
        <v>#REF!</v>
      </c>
      <c r="BW11" s="43" t="e">
        <f>IF(#REF!=16,25,0)</f>
        <v>#REF!</v>
      </c>
      <c r="BX11" s="43" t="e">
        <f>IF(#REF!=17,24,0)</f>
        <v>#REF!</v>
      </c>
      <c r="BY11" s="43" t="e">
        <f>IF(#REF!=18,23,0)</f>
        <v>#REF!</v>
      </c>
      <c r="BZ11" s="43" t="e">
        <f>IF(#REF!=19,22,0)</f>
        <v>#REF!</v>
      </c>
      <c r="CA11" s="43" t="e">
        <f>IF(#REF!=20,21,0)</f>
        <v>#REF!</v>
      </c>
      <c r="CB11" s="43" t="e">
        <f>IF(#REF!=21,20,0)</f>
        <v>#REF!</v>
      </c>
      <c r="CC11" s="43" t="e">
        <f>IF(#REF!=22,19,0)</f>
        <v>#REF!</v>
      </c>
      <c r="CD11" s="43" t="e">
        <f>IF(#REF!=23,18,0)</f>
        <v>#REF!</v>
      </c>
      <c r="CE11" s="43" t="e">
        <f>IF(#REF!=24,17,0)</f>
        <v>#REF!</v>
      </c>
      <c r="CF11" s="43" t="e">
        <f>IF(#REF!=25,16,0)</f>
        <v>#REF!</v>
      </c>
      <c r="CG11" s="43" t="e">
        <f>IF(#REF!=26,15,0)</f>
        <v>#REF!</v>
      </c>
      <c r="CH11" s="43" t="e">
        <f>IF(#REF!=27,14,0)</f>
        <v>#REF!</v>
      </c>
      <c r="CI11" s="43" t="e">
        <f>IF(#REF!=28,13,0)</f>
        <v>#REF!</v>
      </c>
      <c r="CJ11" s="43" t="e">
        <f>IF(#REF!=29,12,0)</f>
        <v>#REF!</v>
      </c>
      <c r="CK11" s="43" t="e">
        <f>IF(#REF!=30,11,0)</f>
        <v>#REF!</v>
      </c>
      <c r="CL11" s="43" t="e">
        <f>IF(#REF!=31,10,0)</f>
        <v>#REF!</v>
      </c>
      <c r="CM11" s="43" t="e">
        <f>IF(#REF!=32,9,0)</f>
        <v>#REF!</v>
      </c>
      <c r="CN11" s="43" t="e">
        <f>IF(#REF!=33,8,0)</f>
        <v>#REF!</v>
      </c>
      <c r="CO11" s="43" t="e">
        <f>IF(#REF!=34,7,0)</f>
        <v>#REF!</v>
      </c>
      <c r="CP11" s="43" t="e">
        <f>IF(#REF!=35,6,0)</f>
        <v>#REF!</v>
      </c>
      <c r="CQ11" s="43" t="e">
        <f>IF(#REF!=36,5,0)</f>
        <v>#REF!</v>
      </c>
      <c r="CR11" s="43" t="e">
        <f>IF(#REF!=37,4,0)</f>
        <v>#REF!</v>
      </c>
      <c r="CS11" s="43" t="e">
        <f>IF(#REF!=38,3,0)</f>
        <v>#REF!</v>
      </c>
      <c r="CT11" s="43" t="e">
        <f>IF(#REF!=39,2,0)</f>
        <v>#REF!</v>
      </c>
      <c r="CU11" s="43" t="e">
        <f>IF(#REF!=40,1,0)</f>
        <v>#REF!</v>
      </c>
      <c r="CV11" s="43" t="e">
        <f>IF(#REF!&gt;20,0,0)</f>
        <v>#REF!</v>
      </c>
      <c r="CW11" s="43" t="e">
        <f>IF(#REF!="сх",0,0)</f>
        <v>#REF!</v>
      </c>
      <c r="CX11" s="43" t="e">
        <f>SUM(BH11:CW11)</f>
        <v>#REF!</v>
      </c>
      <c r="CY11" s="43" t="e">
        <f>IF(#REF!=1,45,0)</f>
        <v>#REF!</v>
      </c>
      <c r="CZ11" s="43" t="e">
        <f>IF(#REF!=2,42,0)</f>
        <v>#REF!</v>
      </c>
      <c r="DA11" s="43" t="e">
        <f>IF(#REF!=3,40,0)</f>
        <v>#REF!</v>
      </c>
      <c r="DB11" s="43" t="e">
        <f>IF(#REF!=4,38,0)</f>
        <v>#REF!</v>
      </c>
      <c r="DC11" s="43" t="e">
        <f>IF(#REF!=5,36,0)</f>
        <v>#REF!</v>
      </c>
      <c r="DD11" s="43" t="e">
        <f>IF(#REF!=6,35,0)</f>
        <v>#REF!</v>
      </c>
      <c r="DE11" s="43" t="e">
        <f>IF(#REF!=7,34,0)</f>
        <v>#REF!</v>
      </c>
      <c r="DF11" s="43" t="e">
        <f>IF(#REF!=8,33,0)</f>
        <v>#REF!</v>
      </c>
      <c r="DG11" s="43" t="e">
        <f>IF(#REF!=9,32,0)</f>
        <v>#REF!</v>
      </c>
      <c r="DH11" s="43" t="e">
        <f>IF(#REF!=10,31,0)</f>
        <v>#REF!</v>
      </c>
      <c r="DI11" s="43" t="e">
        <f>IF(#REF!=11,30,0)</f>
        <v>#REF!</v>
      </c>
      <c r="DJ11" s="43" t="e">
        <f>IF(#REF!=12,29,0)</f>
        <v>#REF!</v>
      </c>
      <c r="DK11" s="43" t="e">
        <f>IF(#REF!=13,28,0)</f>
        <v>#REF!</v>
      </c>
      <c r="DL11" s="43" t="e">
        <f>IF(#REF!=14,27,0)</f>
        <v>#REF!</v>
      </c>
      <c r="DM11" s="43" t="e">
        <f>IF(#REF!=15,26,0)</f>
        <v>#REF!</v>
      </c>
      <c r="DN11" s="43" t="e">
        <f>IF(#REF!=16,25,0)</f>
        <v>#REF!</v>
      </c>
      <c r="DO11" s="43" t="e">
        <f>IF(#REF!=17,24,0)</f>
        <v>#REF!</v>
      </c>
      <c r="DP11" s="43" t="e">
        <f>IF(#REF!=18,23,0)</f>
        <v>#REF!</v>
      </c>
      <c r="DQ11" s="43" t="e">
        <f>IF(#REF!=19,22,0)</f>
        <v>#REF!</v>
      </c>
      <c r="DR11" s="43" t="e">
        <f>IF(#REF!=20,21,0)</f>
        <v>#REF!</v>
      </c>
      <c r="DS11" s="43" t="e">
        <f>IF(#REF!=21,20,0)</f>
        <v>#REF!</v>
      </c>
      <c r="DT11" s="43" t="e">
        <f>IF(#REF!=22,19,0)</f>
        <v>#REF!</v>
      </c>
      <c r="DU11" s="43" t="e">
        <f>IF(#REF!=23,18,0)</f>
        <v>#REF!</v>
      </c>
      <c r="DV11" s="43" t="e">
        <f>IF(#REF!=24,17,0)</f>
        <v>#REF!</v>
      </c>
      <c r="DW11" s="43" t="e">
        <f>IF(#REF!=25,16,0)</f>
        <v>#REF!</v>
      </c>
      <c r="DX11" s="43" t="e">
        <f>IF(#REF!=26,15,0)</f>
        <v>#REF!</v>
      </c>
      <c r="DY11" s="43" t="e">
        <f>IF(#REF!=27,14,0)</f>
        <v>#REF!</v>
      </c>
      <c r="DZ11" s="43" t="e">
        <f>IF(#REF!=28,13,0)</f>
        <v>#REF!</v>
      </c>
      <c r="EA11" s="43" t="e">
        <f>IF(#REF!=29,12,0)</f>
        <v>#REF!</v>
      </c>
      <c r="EB11" s="43" t="e">
        <f>IF(#REF!=30,11,0)</f>
        <v>#REF!</v>
      </c>
      <c r="EC11" s="43" t="e">
        <f>IF(#REF!=31,10,0)</f>
        <v>#REF!</v>
      </c>
      <c r="ED11" s="43" t="e">
        <f>IF(#REF!=32,9,0)</f>
        <v>#REF!</v>
      </c>
      <c r="EE11" s="43" t="e">
        <f>IF(#REF!=33,8,0)</f>
        <v>#REF!</v>
      </c>
      <c r="EF11" s="43" t="e">
        <f>IF(#REF!=34,7,0)</f>
        <v>#REF!</v>
      </c>
      <c r="EG11" s="43" t="e">
        <f>IF(#REF!=35,6,0)</f>
        <v>#REF!</v>
      </c>
      <c r="EH11" s="43" t="e">
        <f>IF(#REF!=36,5,0)</f>
        <v>#REF!</v>
      </c>
      <c r="EI11" s="43" t="e">
        <f>IF(#REF!=37,4,0)</f>
        <v>#REF!</v>
      </c>
      <c r="EJ11" s="43" t="e">
        <f>IF(#REF!=38,3,0)</f>
        <v>#REF!</v>
      </c>
      <c r="EK11" s="43" t="e">
        <f>IF(#REF!=39,2,0)</f>
        <v>#REF!</v>
      </c>
      <c r="EL11" s="43" t="e">
        <f>IF(#REF!=40,1,0)</f>
        <v>#REF!</v>
      </c>
      <c r="EM11" s="43" t="e">
        <f>IF(#REF!&gt;20,0,0)</f>
        <v>#REF!</v>
      </c>
      <c r="EN11" s="43" t="e">
        <f>IF(#REF!="сх",0,0)</f>
        <v>#REF!</v>
      </c>
      <c r="EO11" s="43" t="e">
        <f>SUM(CY11:EN11)</f>
        <v>#REF!</v>
      </c>
      <c r="EP11" s="43"/>
      <c r="EQ11" s="43" t="e">
        <f>IF(#REF!="сх","ноль",IF(#REF!&gt;0,#REF!,"Ноль"))</f>
        <v>#REF!</v>
      </c>
      <c r="ER11" s="43" t="e">
        <f>IF(#REF!="сх","ноль",IF(#REF!&gt;0,#REF!,"Ноль"))</f>
        <v>#REF!</v>
      </c>
      <c r="ES11" s="43"/>
      <c r="ET11" s="43" t="e">
        <f>MIN(EQ11,ER11)</f>
        <v>#REF!</v>
      </c>
      <c r="EU11" s="43" t="e">
        <f>IF(#REF!=#REF!,IF(#REF!&lt;#REF!,#REF!,EY11),#REF!)</f>
        <v>#REF!</v>
      </c>
      <c r="EV11" s="43" t="e">
        <f>IF(#REF!=#REF!,IF(#REF!&lt;#REF!,0,1))</f>
        <v>#REF!</v>
      </c>
      <c r="EW11" s="43" t="e">
        <f>IF(AND(ET11&gt;=21,ET11&lt;&gt;0),ET11,IF(#REF!&lt;#REF!,"СТОП",EU11+EV11))</f>
        <v>#REF!</v>
      </c>
      <c r="EX11" s="43"/>
      <c r="EY11" s="43">
        <v>15</v>
      </c>
      <c r="EZ11" s="43">
        <v>16</v>
      </c>
      <c r="FA11" s="43"/>
      <c r="FB11" s="45" t="e">
        <f>IF(#REF!=1,25,0)</f>
        <v>#REF!</v>
      </c>
      <c r="FC11" s="45" t="e">
        <f>IF(#REF!=2,22,0)</f>
        <v>#REF!</v>
      </c>
      <c r="FD11" s="45" t="e">
        <f>IF(#REF!=3,20,0)</f>
        <v>#REF!</v>
      </c>
      <c r="FE11" s="45" t="e">
        <f>IF(#REF!=4,18,0)</f>
        <v>#REF!</v>
      </c>
      <c r="FF11" s="45" t="e">
        <f>IF(#REF!=5,16,0)</f>
        <v>#REF!</v>
      </c>
      <c r="FG11" s="45" t="e">
        <f>IF(#REF!=6,15,0)</f>
        <v>#REF!</v>
      </c>
      <c r="FH11" s="45" t="e">
        <f>IF(#REF!=7,14,0)</f>
        <v>#REF!</v>
      </c>
      <c r="FI11" s="45" t="e">
        <f>IF(#REF!=8,13,0)</f>
        <v>#REF!</v>
      </c>
      <c r="FJ11" s="45" t="e">
        <f>IF(#REF!=9,12,0)</f>
        <v>#REF!</v>
      </c>
      <c r="FK11" s="45" t="e">
        <f>IF(#REF!=10,11,0)</f>
        <v>#REF!</v>
      </c>
      <c r="FL11" s="45" t="e">
        <f>IF(#REF!=11,10,0)</f>
        <v>#REF!</v>
      </c>
      <c r="FM11" s="45" t="e">
        <f>IF(#REF!=12,9,0)</f>
        <v>#REF!</v>
      </c>
      <c r="FN11" s="45" t="e">
        <f>IF(#REF!=13,8,0)</f>
        <v>#REF!</v>
      </c>
      <c r="FO11" s="45" t="e">
        <f>IF(#REF!=14,7,0)</f>
        <v>#REF!</v>
      </c>
      <c r="FP11" s="45" t="e">
        <f>IF(#REF!=15,6,0)</f>
        <v>#REF!</v>
      </c>
      <c r="FQ11" s="45" t="e">
        <f>IF(#REF!=16,5,0)</f>
        <v>#REF!</v>
      </c>
      <c r="FR11" s="45" t="e">
        <f>IF(#REF!=17,4,0)</f>
        <v>#REF!</v>
      </c>
      <c r="FS11" s="45" t="e">
        <f>IF(#REF!=18,3,0)</f>
        <v>#REF!</v>
      </c>
      <c r="FT11" s="45" t="e">
        <f>IF(#REF!=19,2,0)</f>
        <v>#REF!</v>
      </c>
      <c r="FU11" s="45" t="e">
        <f>IF(#REF!=20,1,0)</f>
        <v>#REF!</v>
      </c>
      <c r="FV11" s="45" t="e">
        <f>IF(#REF!&gt;20,0,0)</f>
        <v>#REF!</v>
      </c>
      <c r="FW11" s="45" t="e">
        <f>IF(#REF!="сх",0,0)</f>
        <v>#REF!</v>
      </c>
      <c r="FX11" s="45" t="e">
        <f>SUM(FB11:FW11)</f>
        <v>#REF!</v>
      </c>
      <c r="FY11" s="45" t="e">
        <f>IF(#REF!=1,25,0)</f>
        <v>#REF!</v>
      </c>
      <c r="FZ11" s="45" t="e">
        <f>IF(#REF!=2,22,0)</f>
        <v>#REF!</v>
      </c>
      <c r="GA11" s="45" t="e">
        <f>IF(#REF!=3,20,0)</f>
        <v>#REF!</v>
      </c>
      <c r="GB11" s="45" t="e">
        <f>IF(#REF!=4,18,0)</f>
        <v>#REF!</v>
      </c>
      <c r="GC11" s="45" t="e">
        <f>IF(#REF!=5,16,0)</f>
        <v>#REF!</v>
      </c>
      <c r="GD11" s="45" t="e">
        <f>IF(#REF!=6,15,0)</f>
        <v>#REF!</v>
      </c>
      <c r="GE11" s="45" t="e">
        <f>IF(#REF!=7,14,0)</f>
        <v>#REF!</v>
      </c>
      <c r="GF11" s="45" t="e">
        <f>IF(#REF!=8,13,0)</f>
        <v>#REF!</v>
      </c>
      <c r="GG11" s="45" t="e">
        <f>IF(#REF!=9,12,0)</f>
        <v>#REF!</v>
      </c>
      <c r="GH11" s="45" t="e">
        <f>IF(#REF!=10,11,0)</f>
        <v>#REF!</v>
      </c>
      <c r="GI11" s="45" t="e">
        <f>IF(#REF!=11,10,0)</f>
        <v>#REF!</v>
      </c>
      <c r="GJ11" s="45" t="e">
        <f>IF(#REF!=12,9,0)</f>
        <v>#REF!</v>
      </c>
      <c r="GK11" s="45" t="e">
        <f>IF(#REF!=13,8,0)</f>
        <v>#REF!</v>
      </c>
      <c r="GL11" s="45" t="e">
        <f>IF(#REF!=14,7,0)</f>
        <v>#REF!</v>
      </c>
      <c r="GM11" s="45" t="e">
        <f>IF(#REF!=15,6,0)</f>
        <v>#REF!</v>
      </c>
      <c r="GN11" s="45" t="e">
        <f>IF(#REF!=16,5,0)</f>
        <v>#REF!</v>
      </c>
      <c r="GO11" s="45" t="e">
        <f>IF(#REF!=17,4,0)</f>
        <v>#REF!</v>
      </c>
      <c r="GP11" s="45" t="e">
        <f>IF(#REF!=18,3,0)</f>
        <v>#REF!</v>
      </c>
      <c r="GQ11" s="45" t="e">
        <f>IF(#REF!=19,2,0)</f>
        <v>#REF!</v>
      </c>
      <c r="GR11" s="45" t="e">
        <f>IF(#REF!=20,1,0)</f>
        <v>#REF!</v>
      </c>
      <c r="GS11" s="45" t="e">
        <f>IF(#REF!&gt;20,0,0)</f>
        <v>#REF!</v>
      </c>
      <c r="GT11" s="45" t="e">
        <f>IF(#REF!="сх",0,0)</f>
        <v>#REF!</v>
      </c>
      <c r="GU11" s="45" t="e">
        <f>SUM(FY11:GT11)</f>
        <v>#REF!</v>
      </c>
      <c r="GV11" s="45" t="e">
        <f>IF(#REF!=1,100,0)</f>
        <v>#REF!</v>
      </c>
      <c r="GW11" s="45" t="e">
        <f>IF(#REF!=2,98,0)</f>
        <v>#REF!</v>
      </c>
      <c r="GX11" s="45" t="e">
        <f>IF(#REF!=3,95,0)</f>
        <v>#REF!</v>
      </c>
      <c r="GY11" s="45" t="e">
        <f>IF(#REF!=4,93,0)</f>
        <v>#REF!</v>
      </c>
      <c r="GZ11" s="45" t="e">
        <f>IF(#REF!=5,90,0)</f>
        <v>#REF!</v>
      </c>
      <c r="HA11" s="45" t="e">
        <f>IF(#REF!=6,88,0)</f>
        <v>#REF!</v>
      </c>
      <c r="HB11" s="45" t="e">
        <f>IF(#REF!=7,85,0)</f>
        <v>#REF!</v>
      </c>
      <c r="HC11" s="45" t="e">
        <f>IF(#REF!=8,83,0)</f>
        <v>#REF!</v>
      </c>
      <c r="HD11" s="45" t="e">
        <f>IF(#REF!=9,80,0)</f>
        <v>#REF!</v>
      </c>
      <c r="HE11" s="45" t="e">
        <f>IF(#REF!=10,78,0)</f>
        <v>#REF!</v>
      </c>
      <c r="HF11" s="45" t="e">
        <f>IF(#REF!=11,75,0)</f>
        <v>#REF!</v>
      </c>
      <c r="HG11" s="45" t="e">
        <f>IF(#REF!=12,73,0)</f>
        <v>#REF!</v>
      </c>
      <c r="HH11" s="45" t="e">
        <f>IF(#REF!=13,70,0)</f>
        <v>#REF!</v>
      </c>
      <c r="HI11" s="45" t="e">
        <f>IF(#REF!=14,68,0)</f>
        <v>#REF!</v>
      </c>
      <c r="HJ11" s="45" t="e">
        <f>IF(#REF!=15,65,0)</f>
        <v>#REF!</v>
      </c>
      <c r="HK11" s="45" t="e">
        <f>IF(#REF!=16,63,0)</f>
        <v>#REF!</v>
      </c>
      <c r="HL11" s="45" t="e">
        <f>IF(#REF!=17,60,0)</f>
        <v>#REF!</v>
      </c>
      <c r="HM11" s="45" t="e">
        <f>IF(#REF!=18,58,0)</f>
        <v>#REF!</v>
      </c>
      <c r="HN11" s="45" t="e">
        <f>IF(#REF!=19,55,0)</f>
        <v>#REF!</v>
      </c>
      <c r="HO11" s="45" t="e">
        <f>IF(#REF!=20,53,0)</f>
        <v>#REF!</v>
      </c>
      <c r="HP11" s="45" t="e">
        <f>IF(#REF!&gt;20,0,0)</f>
        <v>#REF!</v>
      </c>
      <c r="HQ11" s="45" t="e">
        <f>IF(#REF!="сх",0,0)</f>
        <v>#REF!</v>
      </c>
      <c r="HR11" s="45" t="e">
        <f>SUM(GV11:HQ11)</f>
        <v>#REF!</v>
      </c>
      <c r="HS11" s="45" t="e">
        <f>IF(#REF!=1,100,0)</f>
        <v>#REF!</v>
      </c>
      <c r="HT11" s="45" t="e">
        <f>IF(#REF!=2,98,0)</f>
        <v>#REF!</v>
      </c>
      <c r="HU11" s="45" t="e">
        <f>IF(#REF!=3,95,0)</f>
        <v>#REF!</v>
      </c>
      <c r="HV11" s="45" t="e">
        <f>IF(#REF!=4,93,0)</f>
        <v>#REF!</v>
      </c>
      <c r="HW11" s="45" t="e">
        <f>IF(#REF!=5,90,0)</f>
        <v>#REF!</v>
      </c>
      <c r="HX11" s="45" t="e">
        <f>IF(#REF!=6,88,0)</f>
        <v>#REF!</v>
      </c>
      <c r="HY11" s="45" t="e">
        <f>IF(#REF!=7,85,0)</f>
        <v>#REF!</v>
      </c>
      <c r="HZ11" s="45" t="e">
        <f>IF(#REF!=8,83,0)</f>
        <v>#REF!</v>
      </c>
      <c r="IA11" s="45" t="e">
        <f>IF(#REF!=9,80,0)</f>
        <v>#REF!</v>
      </c>
      <c r="IB11" s="45" t="e">
        <f>IF(#REF!=10,78,0)</f>
        <v>#REF!</v>
      </c>
      <c r="IC11" s="45" t="e">
        <f>IF(#REF!=11,75,0)</f>
        <v>#REF!</v>
      </c>
      <c r="ID11" s="45" t="e">
        <f>IF(#REF!=12,73,0)</f>
        <v>#REF!</v>
      </c>
      <c r="IE11" s="45" t="e">
        <f>IF(#REF!=13,70,0)</f>
        <v>#REF!</v>
      </c>
      <c r="IF11" s="45" t="e">
        <f>IF(#REF!=14,68,0)</f>
        <v>#REF!</v>
      </c>
      <c r="IG11" s="45" t="e">
        <f>IF(#REF!=15,65,0)</f>
        <v>#REF!</v>
      </c>
      <c r="IH11" s="45" t="e">
        <f>IF(#REF!=16,63,0)</f>
        <v>#REF!</v>
      </c>
      <c r="II11" s="45" t="e">
        <f>IF(#REF!=17,60,0)</f>
        <v>#REF!</v>
      </c>
      <c r="IJ11" s="45" t="e">
        <f>IF(#REF!=18,58,0)</f>
        <v>#REF!</v>
      </c>
      <c r="IK11" s="45" t="e">
        <f>IF(#REF!=19,55,0)</f>
        <v>#REF!</v>
      </c>
      <c r="IL11" s="45" t="e">
        <f>IF(#REF!=20,53,0)</f>
        <v>#REF!</v>
      </c>
      <c r="IM11" s="45" t="e">
        <f>IF(#REF!&gt;20,0,0)</f>
        <v>#REF!</v>
      </c>
      <c r="IN11" s="45" t="e">
        <f>IF(#REF!="сх",0,0)</f>
        <v>#REF!</v>
      </c>
      <c r="IO11" s="45" t="e">
        <f>SUM(HS11:IN11)</f>
        <v>#REF!</v>
      </c>
      <c r="IP11" s="43"/>
      <c r="IQ11" s="43"/>
      <c r="IR11" s="43"/>
      <c r="IS11" s="43"/>
    </row>
    <row r="12" spans="1:253" s="49" customFormat="1" ht="34.5">
      <c r="A12" s="92"/>
      <c r="B12" s="76"/>
      <c r="C12" s="74"/>
      <c r="D12" s="40" t="s">
        <v>48</v>
      </c>
      <c r="E12" s="40" t="s">
        <v>34</v>
      </c>
      <c r="F12" s="41">
        <v>716</v>
      </c>
      <c r="G12" s="59">
        <v>5</v>
      </c>
      <c r="H12" s="60">
        <v>36</v>
      </c>
      <c r="I12" s="59">
        <v>5</v>
      </c>
      <c r="J12" s="60">
        <v>36</v>
      </c>
      <c r="K12" s="67"/>
      <c r="L12" s="47"/>
      <c r="M12" s="22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7"/>
      <c r="IQ12" s="47"/>
      <c r="IR12" s="47"/>
      <c r="IS12" s="47"/>
    </row>
    <row r="13" spans="1:253" s="49" customFormat="1" ht="34.5">
      <c r="A13" s="92"/>
      <c r="B13" s="76"/>
      <c r="C13" s="74"/>
      <c r="D13" s="40" t="s">
        <v>49</v>
      </c>
      <c r="E13" s="40" t="s">
        <v>34</v>
      </c>
      <c r="F13" s="41">
        <v>117</v>
      </c>
      <c r="G13" s="59">
        <v>3</v>
      </c>
      <c r="H13" s="60">
        <v>40</v>
      </c>
      <c r="I13" s="52">
        <v>3</v>
      </c>
      <c r="J13" s="53">
        <v>40</v>
      </c>
      <c r="K13" s="67"/>
      <c r="L13" s="47"/>
      <c r="M13" s="22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7"/>
      <c r="IQ13" s="47"/>
      <c r="IR13" s="47"/>
      <c r="IS13" s="47"/>
    </row>
    <row r="14" spans="1:253" s="49" customFormat="1" ht="34.5">
      <c r="A14" s="92"/>
      <c r="B14" s="76"/>
      <c r="C14" s="74"/>
      <c r="D14" s="40" t="s">
        <v>50</v>
      </c>
      <c r="E14" s="40" t="s">
        <v>33</v>
      </c>
      <c r="F14" s="41">
        <v>31</v>
      </c>
      <c r="G14" s="59">
        <v>3</v>
      </c>
      <c r="H14" s="60">
        <v>40</v>
      </c>
      <c r="I14" s="59">
        <v>3</v>
      </c>
      <c r="J14" s="60">
        <v>40</v>
      </c>
      <c r="K14" s="67"/>
      <c r="L14" s="47"/>
      <c r="M14" s="22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7"/>
      <c r="IQ14" s="47"/>
      <c r="IR14" s="47"/>
      <c r="IS14" s="47"/>
    </row>
    <row r="15" spans="1:253" s="49" customFormat="1" ht="34.5">
      <c r="A15" s="92"/>
      <c r="B15" s="76"/>
      <c r="C15" s="74"/>
      <c r="D15" s="40" t="s">
        <v>51</v>
      </c>
      <c r="E15" s="40" t="s">
        <v>33</v>
      </c>
      <c r="F15" s="41">
        <v>757</v>
      </c>
      <c r="G15" s="52">
        <v>2</v>
      </c>
      <c r="H15" s="53">
        <v>42</v>
      </c>
      <c r="I15" s="52">
        <v>2</v>
      </c>
      <c r="J15" s="53">
        <v>42</v>
      </c>
      <c r="K15" s="67"/>
      <c r="L15" s="47"/>
      <c r="M15" s="22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7"/>
      <c r="IQ15" s="47"/>
      <c r="IR15" s="47"/>
      <c r="IS15" s="47"/>
    </row>
    <row r="16" spans="1:253" s="49" customFormat="1" ht="34.5">
      <c r="A16" s="92"/>
      <c r="B16" s="76"/>
      <c r="C16" s="74"/>
      <c r="D16" s="40" t="s">
        <v>52</v>
      </c>
      <c r="E16" s="40" t="s">
        <v>42</v>
      </c>
      <c r="F16" s="41">
        <v>655</v>
      </c>
      <c r="G16" s="52">
        <v>1</v>
      </c>
      <c r="H16" s="53">
        <v>45</v>
      </c>
      <c r="I16" s="52">
        <v>1</v>
      </c>
      <c r="J16" s="53">
        <v>45</v>
      </c>
      <c r="K16" s="67"/>
      <c r="L16" s="47"/>
      <c r="M16" s="22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7"/>
      <c r="IQ16" s="47"/>
      <c r="IR16" s="47"/>
      <c r="IS16" s="47"/>
    </row>
    <row r="17" spans="1:253" s="49" customFormat="1" ht="34.5">
      <c r="A17" s="92"/>
      <c r="B17" s="76"/>
      <c r="C17" s="74"/>
      <c r="D17" s="40" t="s">
        <v>53</v>
      </c>
      <c r="E17" s="40" t="s">
        <v>81</v>
      </c>
      <c r="F17" s="41">
        <v>669</v>
      </c>
      <c r="G17" s="59" t="s">
        <v>1</v>
      </c>
      <c r="H17" s="60">
        <v>0</v>
      </c>
      <c r="I17" s="59" t="s">
        <v>79</v>
      </c>
      <c r="J17" s="60">
        <v>0</v>
      </c>
      <c r="K17" s="67"/>
      <c r="L17" s="47"/>
      <c r="M17" s="22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7"/>
      <c r="IQ17" s="47"/>
      <c r="IR17" s="47"/>
      <c r="IS17" s="47"/>
    </row>
    <row r="18" spans="1:253" s="49" customFormat="1" ht="35.25" thickBot="1">
      <c r="A18" s="93"/>
      <c r="B18" s="77"/>
      <c r="C18" s="78"/>
      <c r="D18" s="42" t="s">
        <v>54</v>
      </c>
      <c r="E18" s="42" t="s">
        <v>81</v>
      </c>
      <c r="F18" s="50">
        <v>70</v>
      </c>
      <c r="G18" s="54">
        <v>4</v>
      </c>
      <c r="H18" s="55">
        <v>38</v>
      </c>
      <c r="I18" s="54">
        <v>6</v>
      </c>
      <c r="J18" s="61">
        <v>35</v>
      </c>
      <c r="K18" s="90"/>
      <c r="L18" s="47"/>
      <c r="M18" s="22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7"/>
      <c r="IQ18" s="47"/>
      <c r="IR18" s="47"/>
      <c r="IS18" s="47"/>
    </row>
    <row r="19" spans="1:253" s="46" customFormat="1" ht="34.5">
      <c r="A19" s="91">
        <v>2</v>
      </c>
      <c r="B19" s="75" t="s">
        <v>36</v>
      </c>
      <c r="C19" s="73" t="s">
        <v>55</v>
      </c>
      <c r="D19" s="38" t="s">
        <v>56</v>
      </c>
      <c r="E19" s="38" t="s">
        <v>34</v>
      </c>
      <c r="F19" s="39">
        <v>25</v>
      </c>
      <c r="G19" s="56">
        <v>4</v>
      </c>
      <c r="H19" s="51">
        <v>38</v>
      </c>
      <c r="I19" s="56">
        <v>2</v>
      </c>
      <c r="J19" s="51">
        <v>42</v>
      </c>
      <c r="K19" s="66">
        <v>286</v>
      </c>
      <c r="L19" s="43"/>
      <c r="M19" s="44"/>
      <c r="N19" s="43" t="e">
        <f>IF(#REF!=1,25,0)</f>
        <v>#REF!</v>
      </c>
      <c r="O19" s="43" t="e">
        <f>IF(#REF!=2,22,0)</f>
        <v>#REF!</v>
      </c>
      <c r="P19" s="43" t="e">
        <f>IF(#REF!=3,20,0)</f>
        <v>#REF!</v>
      </c>
      <c r="Q19" s="43" t="e">
        <f>IF(#REF!=4,18,0)</f>
        <v>#REF!</v>
      </c>
      <c r="R19" s="43" t="e">
        <f>IF(#REF!=5,16,0)</f>
        <v>#REF!</v>
      </c>
      <c r="S19" s="43" t="e">
        <f>IF(#REF!=6,15,0)</f>
        <v>#REF!</v>
      </c>
      <c r="T19" s="43" t="e">
        <f>IF(#REF!=7,14,0)</f>
        <v>#REF!</v>
      </c>
      <c r="U19" s="43" t="e">
        <f>IF(#REF!=8,13,0)</f>
        <v>#REF!</v>
      </c>
      <c r="V19" s="43" t="e">
        <f>IF(#REF!=9,12,0)</f>
        <v>#REF!</v>
      </c>
      <c r="W19" s="43" t="e">
        <f>IF(#REF!=10,11,0)</f>
        <v>#REF!</v>
      </c>
      <c r="X19" s="43" t="e">
        <f>IF(#REF!=11,10,0)</f>
        <v>#REF!</v>
      </c>
      <c r="Y19" s="43" t="e">
        <f>IF(#REF!=12,9,0)</f>
        <v>#REF!</v>
      </c>
      <c r="Z19" s="43" t="e">
        <f>IF(#REF!=13,8,0)</f>
        <v>#REF!</v>
      </c>
      <c r="AA19" s="43" t="e">
        <f>IF(#REF!=14,7,0)</f>
        <v>#REF!</v>
      </c>
      <c r="AB19" s="43" t="e">
        <f>IF(#REF!=15,6,0)</f>
        <v>#REF!</v>
      </c>
      <c r="AC19" s="43" t="e">
        <f>IF(#REF!=16,5,0)</f>
        <v>#REF!</v>
      </c>
      <c r="AD19" s="43" t="e">
        <f>IF(#REF!=17,4,0)</f>
        <v>#REF!</v>
      </c>
      <c r="AE19" s="43" t="e">
        <f>IF(#REF!=18,3,0)</f>
        <v>#REF!</v>
      </c>
      <c r="AF19" s="43" t="e">
        <f>IF(#REF!=19,2,0)</f>
        <v>#REF!</v>
      </c>
      <c r="AG19" s="43" t="e">
        <f>IF(#REF!=20,1,0)</f>
        <v>#REF!</v>
      </c>
      <c r="AH19" s="43" t="e">
        <f>IF(#REF!&gt;20,0,0)</f>
        <v>#REF!</v>
      </c>
      <c r="AI19" s="43" t="e">
        <f>IF(#REF!="сх",0,0)</f>
        <v>#REF!</v>
      </c>
      <c r="AJ19" s="43" t="e">
        <f>SUM(N19:AH19)</f>
        <v>#REF!</v>
      </c>
      <c r="AK19" s="43" t="e">
        <f>IF(#REF!=1,25,0)</f>
        <v>#REF!</v>
      </c>
      <c r="AL19" s="43" t="e">
        <f>IF(#REF!=2,22,0)</f>
        <v>#REF!</v>
      </c>
      <c r="AM19" s="43" t="e">
        <f>IF(#REF!=3,20,0)</f>
        <v>#REF!</v>
      </c>
      <c r="AN19" s="43" t="e">
        <f>IF(#REF!=4,18,0)</f>
        <v>#REF!</v>
      </c>
      <c r="AO19" s="43" t="e">
        <f>IF(#REF!=5,16,0)</f>
        <v>#REF!</v>
      </c>
      <c r="AP19" s="43" t="e">
        <f>IF(#REF!=6,15,0)</f>
        <v>#REF!</v>
      </c>
      <c r="AQ19" s="43" t="e">
        <f>IF(#REF!=7,14,0)</f>
        <v>#REF!</v>
      </c>
      <c r="AR19" s="43" t="e">
        <f>IF(#REF!=8,13,0)</f>
        <v>#REF!</v>
      </c>
      <c r="AS19" s="43" t="e">
        <f>IF(#REF!=9,12,0)</f>
        <v>#REF!</v>
      </c>
      <c r="AT19" s="43" t="e">
        <f>IF(#REF!=10,11,0)</f>
        <v>#REF!</v>
      </c>
      <c r="AU19" s="43" t="e">
        <f>IF(#REF!=11,10,0)</f>
        <v>#REF!</v>
      </c>
      <c r="AV19" s="43" t="e">
        <f>IF(#REF!=12,9,0)</f>
        <v>#REF!</v>
      </c>
      <c r="AW19" s="43" t="e">
        <f>IF(#REF!=13,8,0)</f>
        <v>#REF!</v>
      </c>
      <c r="AX19" s="43" t="e">
        <f>IF(#REF!=14,7,0)</f>
        <v>#REF!</v>
      </c>
      <c r="AY19" s="43" t="e">
        <f>IF(#REF!=15,6,0)</f>
        <v>#REF!</v>
      </c>
      <c r="AZ19" s="43" t="e">
        <f>IF(#REF!=16,5,0)</f>
        <v>#REF!</v>
      </c>
      <c r="BA19" s="43" t="e">
        <f>IF(#REF!=17,4,0)</f>
        <v>#REF!</v>
      </c>
      <c r="BB19" s="43" t="e">
        <f>IF(#REF!=18,3,0)</f>
        <v>#REF!</v>
      </c>
      <c r="BC19" s="43" t="e">
        <f>IF(#REF!=19,2,0)</f>
        <v>#REF!</v>
      </c>
      <c r="BD19" s="43" t="e">
        <f>IF(#REF!=20,1,0)</f>
        <v>#REF!</v>
      </c>
      <c r="BE19" s="43" t="e">
        <f>IF(#REF!&gt;20,0,0)</f>
        <v>#REF!</v>
      </c>
      <c r="BF19" s="43" t="e">
        <f>IF(#REF!="сх",0,0)</f>
        <v>#REF!</v>
      </c>
      <c r="BG19" s="43" t="e">
        <f>SUM(AK19:BE19)</f>
        <v>#REF!</v>
      </c>
      <c r="BH19" s="43" t="e">
        <f>IF(#REF!=1,45,0)</f>
        <v>#REF!</v>
      </c>
      <c r="BI19" s="43" t="e">
        <f>IF(#REF!=2,42,0)</f>
        <v>#REF!</v>
      </c>
      <c r="BJ19" s="43" t="e">
        <f>IF(#REF!=3,40,0)</f>
        <v>#REF!</v>
      </c>
      <c r="BK19" s="43" t="e">
        <f>IF(#REF!=4,38,0)</f>
        <v>#REF!</v>
      </c>
      <c r="BL19" s="43" t="e">
        <f>IF(#REF!=5,36,0)</f>
        <v>#REF!</v>
      </c>
      <c r="BM19" s="43" t="e">
        <f>IF(#REF!=6,35,0)</f>
        <v>#REF!</v>
      </c>
      <c r="BN19" s="43" t="e">
        <f>IF(#REF!=7,34,0)</f>
        <v>#REF!</v>
      </c>
      <c r="BO19" s="43" t="e">
        <f>IF(#REF!=8,33,0)</f>
        <v>#REF!</v>
      </c>
      <c r="BP19" s="43" t="e">
        <f>IF(#REF!=9,32,0)</f>
        <v>#REF!</v>
      </c>
      <c r="BQ19" s="43" t="e">
        <f>IF(#REF!=10,31,0)</f>
        <v>#REF!</v>
      </c>
      <c r="BR19" s="43" t="e">
        <f>IF(#REF!=11,30,0)</f>
        <v>#REF!</v>
      </c>
      <c r="BS19" s="43" t="e">
        <f>IF(#REF!=12,29,0)</f>
        <v>#REF!</v>
      </c>
      <c r="BT19" s="43" t="e">
        <f>IF(#REF!=13,28,0)</f>
        <v>#REF!</v>
      </c>
      <c r="BU19" s="43" t="e">
        <f>IF(#REF!=14,27,0)</f>
        <v>#REF!</v>
      </c>
      <c r="BV19" s="43" t="e">
        <f>IF(#REF!=15,26,0)</f>
        <v>#REF!</v>
      </c>
      <c r="BW19" s="43" t="e">
        <f>IF(#REF!=16,25,0)</f>
        <v>#REF!</v>
      </c>
      <c r="BX19" s="43" t="e">
        <f>IF(#REF!=17,24,0)</f>
        <v>#REF!</v>
      </c>
      <c r="BY19" s="43" t="e">
        <f>IF(#REF!=18,23,0)</f>
        <v>#REF!</v>
      </c>
      <c r="BZ19" s="43" t="e">
        <f>IF(#REF!=19,22,0)</f>
        <v>#REF!</v>
      </c>
      <c r="CA19" s="43" t="e">
        <f>IF(#REF!=20,21,0)</f>
        <v>#REF!</v>
      </c>
      <c r="CB19" s="43" t="e">
        <f>IF(#REF!=21,20,0)</f>
        <v>#REF!</v>
      </c>
      <c r="CC19" s="43" t="e">
        <f>IF(#REF!=22,19,0)</f>
        <v>#REF!</v>
      </c>
      <c r="CD19" s="43" t="e">
        <f>IF(#REF!=23,18,0)</f>
        <v>#REF!</v>
      </c>
      <c r="CE19" s="43" t="e">
        <f>IF(#REF!=24,17,0)</f>
        <v>#REF!</v>
      </c>
      <c r="CF19" s="43" t="e">
        <f>IF(#REF!=25,16,0)</f>
        <v>#REF!</v>
      </c>
      <c r="CG19" s="43" t="e">
        <f>IF(#REF!=26,15,0)</f>
        <v>#REF!</v>
      </c>
      <c r="CH19" s="43" t="e">
        <f>IF(#REF!=27,14,0)</f>
        <v>#REF!</v>
      </c>
      <c r="CI19" s="43" t="e">
        <f>IF(#REF!=28,13,0)</f>
        <v>#REF!</v>
      </c>
      <c r="CJ19" s="43" t="e">
        <f>IF(#REF!=29,12,0)</f>
        <v>#REF!</v>
      </c>
      <c r="CK19" s="43" t="e">
        <f>IF(#REF!=30,11,0)</f>
        <v>#REF!</v>
      </c>
      <c r="CL19" s="43" t="e">
        <f>IF(#REF!=31,10,0)</f>
        <v>#REF!</v>
      </c>
      <c r="CM19" s="43" t="e">
        <f>IF(#REF!=32,9,0)</f>
        <v>#REF!</v>
      </c>
      <c r="CN19" s="43" t="e">
        <f>IF(#REF!=33,8,0)</f>
        <v>#REF!</v>
      </c>
      <c r="CO19" s="43" t="e">
        <f>IF(#REF!=34,7,0)</f>
        <v>#REF!</v>
      </c>
      <c r="CP19" s="43" t="e">
        <f>IF(#REF!=35,6,0)</f>
        <v>#REF!</v>
      </c>
      <c r="CQ19" s="43" t="e">
        <f>IF(#REF!=36,5,0)</f>
        <v>#REF!</v>
      </c>
      <c r="CR19" s="43" t="e">
        <f>IF(#REF!=37,4,0)</f>
        <v>#REF!</v>
      </c>
      <c r="CS19" s="43" t="e">
        <f>IF(#REF!=38,3,0)</f>
        <v>#REF!</v>
      </c>
      <c r="CT19" s="43" t="e">
        <f>IF(#REF!=39,2,0)</f>
        <v>#REF!</v>
      </c>
      <c r="CU19" s="43" t="e">
        <f>IF(#REF!=40,1,0)</f>
        <v>#REF!</v>
      </c>
      <c r="CV19" s="43" t="e">
        <f>IF(#REF!&gt;20,0,0)</f>
        <v>#REF!</v>
      </c>
      <c r="CW19" s="43" t="e">
        <f>IF(#REF!="сх",0,0)</f>
        <v>#REF!</v>
      </c>
      <c r="CX19" s="43" t="e">
        <f>SUM(BH19:CW19)</f>
        <v>#REF!</v>
      </c>
      <c r="CY19" s="43" t="e">
        <f>IF(#REF!=1,45,0)</f>
        <v>#REF!</v>
      </c>
      <c r="CZ19" s="43" t="e">
        <f>IF(#REF!=2,42,0)</f>
        <v>#REF!</v>
      </c>
      <c r="DA19" s="43" t="e">
        <f>IF(#REF!=3,40,0)</f>
        <v>#REF!</v>
      </c>
      <c r="DB19" s="43" t="e">
        <f>IF(#REF!=4,38,0)</f>
        <v>#REF!</v>
      </c>
      <c r="DC19" s="43" t="e">
        <f>IF(#REF!=5,36,0)</f>
        <v>#REF!</v>
      </c>
      <c r="DD19" s="43" t="e">
        <f>IF(#REF!=6,35,0)</f>
        <v>#REF!</v>
      </c>
      <c r="DE19" s="43" t="e">
        <f>IF(#REF!=7,34,0)</f>
        <v>#REF!</v>
      </c>
      <c r="DF19" s="43" t="e">
        <f>IF(#REF!=8,33,0)</f>
        <v>#REF!</v>
      </c>
      <c r="DG19" s="43" t="e">
        <f>IF(#REF!=9,32,0)</f>
        <v>#REF!</v>
      </c>
      <c r="DH19" s="43" t="e">
        <f>IF(#REF!=10,31,0)</f>
        <v>#REF!</v>
      </c>
      <c r="DI19" s="43" t="e">
        <f>IF(#REF!=11,30,0)</f>
        <v>#REF!</v>
      </c>
      <c r="DJ19" s="43" t="e">
        <f>IF(#REF!=12,29,0)</f>
        <v>#REF!</v>
      </c>
      <c r="DK19" s="43" t="e">
        <f>IF(#REF!=13,28,0)</f>
        <v>#REF!</v>
      </c>
      <c r="DL19" s="43" t="e">
        <f>IF(#REF!=14,27,0)</f>
        <v>#REF!</v>
      </c>
      <c r="DM19" s="43" t="e">
        <f>IF(#REF!=15,26,0)</f>
        <v>#REF!</v>
      </c>
      <c r="DN19" s="43" t="e">
        <f>IF(#REF!=16,25,0)</f>
        <v>#REF!</v>
      </c>
      <c r="DO19" s="43" t="e">
        <f>IF(#REF!=17,24,0)</f>
        <v>#REF!</v>
      </c>
      <c r="DP19" s="43" t="e">
        <f>IF(#REF!=18,23,0)</f>
        <v>#REF!</v>
      </c>
      <c r="DQ19" s="43" t="e">
        <f>IF(#REF!=19,22,0)</f>
        <v>#REF!</v>
      </c>
      <c r="DR19" s="43" t="e">
        <f>IF(#REF!=20,21,0)</f>
        <v>#REF!</v>
      </c>
      <c r="DS19" s="43" t="e">
        <f>IF(#REF!=21,20,0)</f>
        <v>#REF!</v>
      </c>
      <c r="DT19" s="43" t="e">
        <f>IF(#REF!=22,19,0)</f>
        <v>#REF!</v>
      </c>
      <c r="DU19" s="43" t="e">
        <f>IF(#REF!=23,18,0)</f>
        <v>#REF!</v>
      </c>
      <c r="DV19" s="43" t="e">
        <f>IF(#REF!=24,17,0)</f>
        <v>#REF!</v>
      </c>
      <c r="DW19" s="43" t="e">
        <f>IF(#REF!=25,16,0)</f>
        <v>#REF!</v>
      </c>
      <c r="DX19" s="43" t="e">
        <f>IF(#REF!=26,15,0)</f>
        <v>#REF!</v>
      </c>
      <c r="DY19" s="43" t="e">
        <f>IF(#REF!=27,14,0)</f>
        <v>#REF!</v>
      </c>
      <c r="DZ19" s="43" t="e">
        <f>IF(#REF!=28,13,0)</f>
        <v>#REF!</v>
      </c>
      <c r="EA19" s="43" t="e">
        <f>IF(#REF!=29,12,0)</f>
        <v>#REF!</v>
      </c>
      <c r="EB19" s="43" t="e">
        <f>IF(#REF!=30,11,0)</f>
        <v>#REF!</v>
      </c>
      <c r="EC19" s="43" t="e">
        <f>IF(#REF!=31,10,0)</f>
        <v>#REF!</v>
      </c>
      <c r="ED19" s="43" t="e">
        <f>IF(#REF!=32,9,0)</f>
        <v>#REF!</v>
      </c>
      <c r="EE19" s="43" t="e">
        <f>IF(#REF!=33,8,0)</f>
        <v>#REF!</v>
      </c>
      <c r="EF19" s="43" t="e">
        <f>IF(#REF!=34,7,0)</f>
        <v>#REF!</v>
      </c>
      <c r="EG19" s="43" t="e">
        <f>IF(#REF!=35,6,0)</f>
        <v>#REF!</v>
      </c>
      <c r="EH19" s="43" t="e">
        <f>IF(#REF!=36,5,0)</f>
        <v>#REF!</v>
      </c>
      <c r="EI19" s="43" t="e">
        <f>IF(#REF!=37,4,0)</f>
        <v>#REF!</v>
      </c>
      <c r="EJ19" s="43" t="e">
        <f>IF(#REF!=38,3,0)</f>
        <v>#REF!</v>
      </c>
      <c r="EK19" s="43" t="e">
        <f>IF(#REF!=39,2,0)</f>
        <v>#REF!</v>
      </c>
      <c r="EL19" s="43" t="e">
        <f>IF(#REF!=40,1,0)</f>
        <v>#REF!</v>
      </c>
      <c r="EM19" s="43" t="e">
        <f>IF(#REF!&gt;20,0,0)</f>
        <v>#REF!</v>
      </c>
      <c r="EN19" s="43" t="e">
        <f>IF(#REF!="сх",0,0)</f>
        <v>#REF!</v>
      </c>
      <c r="EO19" s="43" t="e">
        <f>SUM(CY19:EN19)</f>
        <v>#REF!</v>
      </c>
      <c r="EP19" s="43"/>
      <c r="EQ19" s="43" t="e">
        <f>IF(#REF!="сх","ноль",IF(#REF!&gt;0,#REF!,"Ноль"))</f>
        <v>#REF!</v>
      </c>
      <c r="ER19" s="43" t="e">
        <f>IF(#REF!="сх","ноль",IF(#REF!&gt;0,#REF!,"Ноль"))</f>
        <v>#REF!</v>
      </c>
      <c r="ES19" s="43"/>
      <c r="ET19" s="43" t="e">
        <f>MIN(EQ19,ER19)</f>
        <v>#REF!</v>
      </c>
      <c r="EU19" s="43" t="e">
        <f>IF(#REF!=#REF!,IF(#REF!&lt;#REF!,#REF!,EY19),#REF!)</f>
        <v>#REF!</v>
      </c>
      <c r="EV19" s="43" t="e">
        <f>IF(#REF!=#REF!,IF(#REF!&lt;#REF!,0,1))</f>
        <v>#REF!</v>
      </c>
      <c r="EW19" s="43" t="e">
        <f>IF(AND(ET19&gt;=21,ET19&lt;&gt;0),ET19,IF(#REF!&lt;#REF!,"СТОП",EU19+EV19))</f>
        <v>#REF!</v>
      </c>
      <c r="EX19" s="43"/>
      <c r="EY19" s="43">
        <v>15</v>
      </c>
      <c r="EZ19" s="43">
        <v>16</v>
      </c>
      <c r="FA19" s="43"/>
      <c r="FB19" s="45" t="e">
        <f>IF(#REF!=1,25,0)</f>
        <v>#REF!</v>
      </c>
      <c r="FC19" s="45" t="e">
        <f>IF(#REF!=2,22,0)</f>
        <v>#REF!</v>
      </c>
      <c r="FD19" s="45" t="e">
        <f>IF(#REF!=3,20,0)</f>
        <v>#REF!</v>
      </c>
      <c r="FE19" s="45" t="e">
        <f>IF(#REF!=4,18,0)</f>
        <v>#REF!</v>
      </c>
      <c r="FF19" s="45" t="e">
        <f>IF(#REF!=5,16,0)</f>
        <v>#REF!</v>
      </c>
      <c r="FG19" s="45" t="e">
        <f>IF(#REF!=6,15,0)</f>
        <v>#REF!</v>
      </c>
      <c r="FH19" s="45" t="e">
        <f>IF(#REF!=7,14,0)</f>
        <v>#REF!</v>
      </c>
      <c r="FI19" s="45" t="e">
        <f>IF(#REF!=8,13,0)</f>
        <v>#REF!</v>
      </c>
      <c r="FJ19" s="45" t="e">
        <f>IF(#REF!=9,12,0)</f>
        <v>#REF!</v>
      </c>
      <c r="FK19" s="45" t="e">
        <f>IF(#REF!=10,11,0)</f>
        <v>#REF!</v>
      </c>
      <c r="FL19" s="45" t="e">
        <f>IF(#REF!=11,10,0)</f>
        <v>#REF!</v>
      </c>
      <c r="FM19" s="45" t="e">
        <f>IF(#REF!=12,9,0)</f>
        <v>#REF!</v>
      </c>
      <c r="FN19" s="45" t="e">
        <f>IF(#REF!=13,8,0)</f>
        <v>#REF!</v>
      </c>
      <c r="FO19" s="45" t="e">
        <f>IF(#REF!=14,7,0)</f>
        <v>#REF!</v>
      </c>
      <c r="FP19" s="45" t="e">
        <f>IF(#REF!=15,6,0)</f>
        <v>#REF!</v>
      </c>
      <c r="FQ19" s="45" t="e">
        <f>IF(#REF!=16,5,0)</f>
        <v>#REF!</v>
      </c>
      <c r="FR19" s="45" t="e">
        <f>IF(#REF!=17,4,0)</f>
        <v>#REF!</v>
      </c>
      <c r="FS19" s="45" t="e">
        <f>IF(#REF!=18,3,0)</f>
        <v>#REF!</v>
      </c>
      <c r="FT19" s="45" t="e">
        <f>IF(#REF!=19,2,0)</f>
        <v>#REF!</v>
      </c>
      <c r="FU19" s="45" t="e">
        <f>IF(#REF!=20,1,0)</f>
        <v>#REF!</v>
      </c>
      <c r="FV19" s="45" t="e">
        <f>IF(#REF!&gt;20,0,0)</f>
        <v>#REF!</v>
      </c>
      <c r="FW19" s="45" t="e">
        <f>IF(#REF!="сх",0,0)</f>
        <v>#REF!</v>
      </c>
      <c r="FX19" s="45" t="e">
        <f>SUM(FB19:FW19)</f>
        <v>#REF!</v>
      </c>
      <c r="FY19" s="45" t="e">
        <f>IF(#REF!=1,25,0)</f>
        <v>#REF!</v>
      </c>
      <c r="FZ19" s="45" t="e">
        <f>IF(#REF!=2,22,0)</f>
        <v>#REF!</v>
      </c>
      <c r="GA19" s="45" t="e">
        <f>IF(#REF!=3,20,0)</f>
        <v>#REF!</v>
      </c>
      <c r="GB19" s="45" t="e">
        <f>IF(#REF!=4,18,0)</f>
        <v>#REF!</v>
      </c>
      <c r="GC19" s="45" t="e">
        <f>IF(#REF!=5,16,0)</f>
        <v>#REF!</v>
      </c>
      <c r="GD19" s="45" t="e">
        <f>IF(#REF!=6,15,0)</f>
        <v>#REF!</v>
      </c>
      <c r="GE19" s="45" t="e">
        <f>IF(#REF!=7,14,0)</f>
        <v>#REF!</v>
      </c>
      <c r="GF19" s="45" t="e">
        <f>IF(#REF!=8,13,0)</f>
        <v>#REF!</v>
      </c>
      <c r="GG19" s="45" t="e">
        <f>IF(#REF!=9,12,0)</f>
        <v>#REF!</v>
      </c>
      <c r="GH19" s="45" t="e">
        <f>IF(#REF!=10,11,0)</f>
        <v>#REF!</v>
      </c>
      <c r="GI19" s="45" t="e">
        <f>IF(#REF!=11,10,0)</f>
        <v>#REF!</v>
      </c>
      <c r="GJ19" s="45" t="e">
        <f>IF(#REF!=12,9,0)</f>
        <v>#REF!</v>
      </c>
      <c r="GK19" s="45" t="e">
        <f>IF(#REF!=13,8,0)</f>
        <v>#REF!</v>
      </c>
      <c r="GL19" s="45" t="e">
        <f>IF(#REF!=14,7,0)</f>
        <v>#REF!</v>
      </c>
      <c r="GM19" s="45" t="e">
        <f>IF(#REF!=15,6,0)</f>
        <v>#REF!</v>
      </c>
      <c r="GN19" s="45" t="e">
        <f>IF(#REF!=16,5,0)</f>
        <v>#REF!</v>
      </c>
      <c r="GO19" s="45" t="e">
        <f>IF(#REF!=17,4,0)</f>
        <v>#REF!</v>
      </c>
      <c r="GP19" s="45" t="e">
        <f>IF(#REF!=18,3,0)</f>
        <v>#REF!</v>
      </c>
      <c r="GQ19" s="45" t="e">
        <f>IF(#REF!=19,2,0)</f>
        <v>#REF!</v>
      </c>
      <c r="GR19" s="45" t="e">
        <f>IF(#REF!=20,1,0)</f>
        <v>#REF!</v>
      </c>
      <c r="GS19" s="45" t="e">
        <f>IF(#REF!&gt;20,0,0)</f>
        <v>#REF!</v>
      </c>
      <c r="GT19" s="45" t="e">
        <f>IF(#REF!="сх",0,0)</f>
        <v>#REF!</v>
      </c>
      <c r="GU19" s="45" t="e">
        <f>SUM(FY19:GT19)</f>
        <v>#REF!</v>
      </c>
      <c r="GV19" s="45" t="e">
        <f>IF(#REF!=1,100,0)</f>
        <v>#REF!</v>
      </c>
      <c r="GW19" s="45" t="e">
        <f>IF(#REF!=2,98,0)</f>
        <v>#REF!</v>
      </c>
      <c r="GX19" s="45" t="e">
        <f>IF(#REF!=3,95,0)</f>
        <v>#REF!</v>
      </c>
      <c r="GY19" s="45" t="e">
        <f>IF(#REF!=4,93,0)</f>
        <v>#REF!</v>
      </c>
      <c r="GZ19" s="45" t="e">
        <f>IF(#REF!=5,90,0)</f>
        <v>#REF!</v>
      </c>
      <c r="HA19" s="45" t="e">
        <f>IF(#REF!=6,88,0)</f>
        <v>#REF!</v>
      </c>
      <c r="HB19" s="45" t="e">
        <f>IF(#REF!=7,85,0)</f>
        <v>#REF!</v>
      </c>
      <c r="HC19" s="45" t="e">
        <f>IF(#REF!=8,83,0)</f>
        <v>#REF!</v>
      </c>
      <c r="HD19" s="45" t="e">
        <f>IF(#REF!=9,80,0)</f>
        <v>#REF!</v>
      </c>
      <c r="HE19" s="45" t="e">
        <f>IF(#REF!=10,78,0)</f>
        <v>#REF!</v>
      </c>
      <c r="HF19" s="45" t="e">
        <f>IF(#REF!=11,75,0)</f>
        <v>#REF!</v>
      </c>
      <c r="HG19" s="45" t="e">
        <f>IF(#REF!=12,73,0)</f>
        <v>#REF!</v>
      </c>
      <c r="HH19" s="45" t="e">
        <f>IF(#REF!=13,70,0)</f>
        <v>#REF!</v>
      </c>
      <c r="HI19" s="45" t="e">
        <f>IF(#REF!=14,68,0)</f>
        <v>#REF!</v>
      </c>
      <c r="HJ19" s="45" t="e">
        <f>IF(#REF!=15,65,0)</f>
        <v>#REF!</v>
      </c>
      <c r="HK19" s="45" t="e">
        <f>IF(#REF!=16,63,0)</f>
        <v>#REF!</v>
      </c>
      <c r="HL19" s="45" t="e">
        <f>IF(#REF!=17,60,0)</f>
        <v>#REF!</v>
      </c>
      <c r="HM19" s="45" t="e">
        <f>IF(#REF!=18,58,0)</f>
        <v>#REF!</v>
      </c>
      <c r="HN19" s="45" t="e">
        <f>IF(#REF!=19,55,0)</f>
        <v>#REF!</v>
      </c>
      <c r="HO19" s="45" t="e">
        <f>IF(#REF!=20,53,0)</f>
        <v>#REF!</v>
      </c>
      <c r="HP19" s="45" t="e">
        <f>IF(#REF!&gt;20,0,0)</f>
        <v>#REF!</v>
      </c>
      <c r="HQ19" s="45" t="e">
        <f>IF(#REF!="сх",0,0)</f>
        <v>#REF!</v>
      </c>
      <c r="HR19" s="45" t="e">
        <f>SUM(GV19:HQ19)</f>
        <v>#REF!</v>
      </c>
      <c r="HS19" s="45" t="e">
        <f>IF(#REF!=1,100,0)</f>
        <v>#REF!</v>
      </c>
      <c r="HT19" s="45" t="e">
        <f>IF(#REF!=2,98,0)</f>
        <v>#REF!</v>
      </c>
      <c r="HU19" s="45" t="e">
        <f>IF(#REF!=3,95,0)</f>
        <v>#REF!</v>
      </c>
      <c r="HV19" s="45" t="e">
        <f>IF(#REF!=4,93,0)</f>
        <v>#REF!</v>
      </c>
      <c r="HW19" s="45" t="e">
        <f>IF(#REF!=5,90,0)</f>
        <v>#REF!</v>
      </c>
      <c r="HX19" s="45" t="e">
        <f>IF(#REF!=6,88,0)</f>
        <v>#REF!</v>
      </c>
      <c r="HY19" s="45" t="e">
        <f>IF(#REF!=7,85,0)</f>
        <v>#REF!</v>
      </c>
      <c r="HZ19" s="45" t="e">
        <f>IF(#REF!=8,83,0)</f>
        <v>#REF!</v>
      </c>
      <c r="IA19" s="45" t="e">
        <f>IF(#REF!=9,80,0)</f>
        <v>#REF!</v>
      </c>
      <c r="IB19" s="45" t="e">
        <f>IF(#REF!=10,78,0)</f>
        <v>#REF!</v>
      </c>
      <c r="IC19" s="45" t="e">
        <f>IF(#REF!=11,75,0)</f>
        <v>#REF!</v>
      </c>
      <c r="ID19" s="45" t="e">
        <f>IF(#REF!=12,73,0)</f>
        <v>#REF!</v>
      </c>
      <c r="IE19" s="45" t="e">
        <f>IF(#REF!=13,70,0)</f>
        <v>#REF!</v>
      </c>
      <c r="IF19" s="45" t="e">
        <f>IF(#REF!=14,68,0)</f>
        <v>#REF!</v>
      </c>
      <c r="IG19" s="45" t="e">
        <f>IF(#REF!=15,65,0)</f>
        <v>#REF!</v>
      </c>
      <c r="IH19" s="45" t="e">
        <f>IF(#REF!=16,63,0)</f>
        <v>#REF!</v>
      </c>
      <c r="II19" s="45" t="e">
        <f>IF(#REF!=17,60,0)</f>
        <v>#REF!</v>
      </c>
      <c r="IJ19" s="45" t="e">
        <f>IF(#REF!=18,58,0)</f>
        <v>#REF!</v>
      </c>
      <c r="IK19" s="45" t="e">
        <f>IF(#REF!=19,55,0)</f>
        <v>#REF!</v>
      </c>
      <c r="IL19" s="45" t="e">
        <f>IF(#REF!=20,53,0)</f>
        <v>#REF!</v>
      </c>
      <c r="IM19" s="45" t="e">
        <f>IF(#REF!&gt;20,0,0)</f>
        <v>#REF!</v>
      </c>
      <c r="IN19" s="45" t="e">
        <f>IF(#REF!="сх",0,0)</f>
        <v>#REF!</v>
      </c>
      <c r="IO19" s="45" t="e">
        <f>SUM(HS19:IN19)</f>
        <v>#REF!</v>
      </c>
      <c r="IP19" s="43"/>
      <c r="IQ19" s="43"/>
      <c r="IR19" s="43"/>
      <c r="IS19" s="43"/>
    </row>
    <row r="20" spans="1:253" s="49" customFormat="1" ht="34.5">
      <c r="A20" s="92"/>
      <c r="B20" s="76"/>
      <c r="C20" s="74"/>
      <c r="D20" s="40" t="s">
        <v>57</v>
      </c>
      <c r="E20" s="40" t="s">
        <v>33</v>
      </c>
      <c r="F20" s="41">
        <v>83</v>
      </c>
      <c r="G20" s="52">
        <v>1</v>
      </c>
      <c r="H20" s="53">
        <v>45</v>
      </c>
      <c r="I20" s="52">
        <v>1</v>
      </c>
      <c r="J20" s="53">
        <v>45</v>
      </c>
      <c r="K20" s="67"/>
      <c r="L20" s="47"/>
      <c r="M20" s="22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7"/>
      <c r="IQ20" s="47"/>
      <c r="IR20" s="47"/>
      <c r="IS20" s="47"/>
    </row>
    <row r="21" spans="1:253" s="49" customFormat="1" ht="34.5">
      <c r="A21" s="92"/>
      <c r="B21" s="76"/>
      <c r="C21" s="74"/>
      <c r="D21" s="40" t="s">
        <v>82</v>
      </c>
      <c r="E21" s="40" t="s">
        <v>81</v>
      </c>
      <c r="F21" s="41">
        <v>19</v>
      </c>
      <c r="G21" s="52">
        <v>3</v>
      </c>
      <c r="H21" s="53">
        <v>40</v>
      </c>
      <c r="I21" s="52">
        <v>2</v>
      </c>
      <c r="J21" s="53">
        <v>42</v>
      </c>
      <c r="K21" s="67"/>
      <c r="L21" s="47"/>
      <c r="M21" s="22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7"/>
      <c r="IQ21" s="47"/>
      <c r="IR21" s="47"/>
      <c r="IS21" s="47"/>
    </row>
    <row r="22" spans="1:253" s="49" customFormat="1" ht="35.25" thickBot="1">
      <c r="A22" s="92"/>
      <c r="B22" s="76"/>
      <c r="C22" s="74"/>
      <c r="D22" s="40" t="s">
        <v>58</v>
      </c>
      <c r="E22" s="40" t="s">
        <v>42</v>
      </c>
      <c r="F22" s="41">
        <v>754</v>
      </c>
      <c r="G22" s="52">
        <v>7</v>
      </c>
      <c r="H22" s="53">
        <v>34</v>
      </c>
      <c r="I22" s="52">
        <v>9</v>
      </c>
      <c r="J22" s="60">
        <v>32</v>
      </c>
      <c r="K22" s="67"/>
      <c r="L22" s="47"/>
      <c r="M22" s="22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7"/>
      <c r="IQ22" s="47"/>
      <c r="IR22" s="47"/>
      <c r="IS22" s="47"/>
    </row>
    <row r="23" spans="1:253" s="46" customFormat="1" ht="34.5">
      <c r="A23" s="91">
        <v>3</v>
      </c>
      <c r="B23" s="75" t="s">
        <v>83</v>
      </c>
      <c r="C23" s="73" t="s">
        <v>66</v>
      </c>
      <c r="D23" s="38" t="s">
        <v>67</v>
      </c>
      <c r="E23" s="38" t="s">
        <v>34</v>
      </c>
      <c r="F23" s="39">
        <v>171</v>
      </c>
      <c r="G23" s="57">
        <v>7</v>
      </c>
      <c r="H23" s="58">
        <v>34</v>
      </c>
      <c r="I23" s="56">
        <v>6</v>
      </c>
      <c r="J23" s="51">
        <v>35</v>
      </c>
      <c r="K23" s="66">
        <v>245</v>
      </c>
      <c r="L23" s="43"/>
      <c r="M23" s="44"/>
      <c r="N23" s="43" t="e">
        <f>IF(#REF!=1,25,0)</f>
        <v>#REF!</v>
      </c>
      <c r="O23" s="43" t="e">
        <f>IF(#REF!=2,22,0)</f>
        <v>#REF!</v>
      </c>
      <c r="P23" s="43" t="e">
        <f>IF(#REF!=3,20,0)</f>
        <v>#REF!</v>
      </c>
      <c r="Q23" s="43" t="e">
        <f>IF(#REF!=4,18,0)</f>
        <v>#REF!</v>
      </c>
      <c r="R23" s="43" t="e">
        <f>IF(#REF!=5,16,0)</f>
        <v>#REF!</v>
      </c>
      <c r="S23" s="43" t="e">
        <f>IF(#REF!=6,15,0)</f>
        <v>#REF!</v>
      </c>
      <c r="T23" s="43" t="e">
        <f>IF(#REF!=7,14,0)</f>
        <v>#REF!</v>
      </c>
      <c r="U23" s="43" t="e">
        <f>IF(#REF!=8,13,0)</f>
        <v>#REF!</v>
      </c>
      <c r="V23" s="43" t="e">
        <f>IF(#REF!=9,12,0)</f>
        <v>#REF!</v>
      </c>
      <c r="W23" s="43" t="e">
        <f>IF(#REF!=10,11,0)</f>
        <v>#REF!</v>
      </c>
      <c r="X23" s="43" t="e">
        <f>IF(#REF!=11,10,0)</f>
        <v>#REF!</v>
      </c>
      <c r="Y23" s="43" t="e">
        <f>IF(#REF!=12,9,0)</f>
        <v>#REF!</v>
      </c>
      <c r="Z23" s="43" t="e">
        <f>IF(#REF!=13,8,0)</f>
        <v>#REF!</v>
      </c>
      <c r="AA23" s="43" t="e">
        <f>IF(#REF!=14,7,0)</f>
        <v>#REF!</v>
      </c>
      <c r="AB23" s="43" t="e">
        <f>IF(#REF!=15,6,0)</f>
        <v>#REF!</v>
      </c>
      <c r="AC23" s="43" t="e">
        <f>IF(#REF!=16,5,0)</f>
        <v>#REF!</v>
      </c>
      <c r="AD23" s="43" t="e">
        <f>IF(#REF!=17,4,0)</f>
        <v>#REF!</v>
      </c>
      <c r="AE23" s="43" t="e">
        <f>IF(#REF!=18,3,0)</f>
        <v>#REF!</v>
      </c>
      <c r="AF23" s="43" t="e">
        <f>IF(#REF!=19,2,0)</f>
        <v>#REF!</v>
      </c>
      <c r="AG23" s="43" t="e">
        <f>IF(#REF!=20,1,0)</f>
        <v>#REF!</v>
      </c>
      <c r="AH23" s="43" t="e">
        <f>IF(#REF!&gt;20,0,0)</f>
        <v>#REF!</v>
      </c>
      <c r="AI23" s="43" t="e">
        <f>IF(#REF!="сх",0,0)</f>
        <v>#REF!</v>
      </c>
      <c r="AJ23" s="43" t="e">
        <f>SUM(N23:AH23)</f>
        <v>#REF!</v>
      </c>
      <c r="AK23" s="43" t="e">
        <f>IF(#REF!=1,25,0)</f>
        <v>#REF!</v>
      </c>
      <c r="AL23" s="43" t="e">
        <f>IF(#REF!=2,22,0)</f>
        <v>#REF!</v>
      </c>
      <c r="AM23" s="43" t="e">
        <f>IF(#REF!=3,20,0)</f>
        <v>#REF!</v>
      </c>
      <c r="AN23" s="43" t="e">
        <f>IF(#REF!=4,18,0)</f>
        <v>#REF!</v>
      </c>
      <c r="AO23" s="43" t="e">
        <f>IF(#REF!=5,16,0)</f>
        <v>#REF!</v>
      </c>
      <c r="AP23" s="43" t="e">
        <f>IF(#REF!=6,15,0)</f>
        <v>#REF!</v>
      </c>
      <c r="AQ23" s="43" t="e">
        <f>IF(#REF!=7,14,0)</f>
        <v>#REF!</v>
      </c>
      <c r="AR23" s="43" t="e">
        <f>IF(#REF!=8,13,0)</f>
        <v>#REF!</v>
      </c>
      <c r="AS23" s="43" t="e">
        <f>IF(#REF!=9,12,0)</f>
        <v>#REF!</v>
      </c>
      <c r="AT23" s="43" t="e">
        <f>IF(#REF!=10,11,0)</f>
        <v>#REF!</v>
      </c>
      <c r="AU23" s="43" t="e">
        <f>IF(#REF!=11,10,0)</f>
        <v>#REF!</v>
      </c>
      <c r="AV23" s="43" t="e">
        <f>IF(#REF!=12,9,0)</f>
        <v>#REF!</v>
      </c>
      <c r="AW23" s="43" t="e">
        <f>IF(#REF!=13,8,0)</f>
        <v>#REF!</v>
      </c>
      <c r="AX23" s="43" t="e">
        <f>IF(#REF!=14,7,0)</f>
        <v>#REF!</v>
      </c>
      <c r="AY23" s="43" t="e">
        <f>IF(#REF!=15,6,0)</f>
        <v>#REF!</v>
      </c>
      <c r="AZ23" s="43" t="e">
        <f>IF(#REF!=16,5,0)</f>
        <v>#REF!</v>
      </c>
      <c r="BA23" s="43" t="e">
        <f>IF(#REF!=17,4,0)</f>
        <v>#REF!</v>
      </c>
      <c r="BB23" s="43" t="e">
        <f>IF(#REF!=18,3,0)</f>
        <v>#REF!</v>
      </c>
      <c r="BC23" s="43" t="e">
        <f>IF(#REF!=19,2,0)</f>
        <v>#REF!</v>
      </c>
      <c r="BD23" s="43" t="e">
        <f>IF(#REF!=20,1,0)</f>
        <v>#REF!</v>
      </c>
      <c r="BE23" s="43" t="e">
        <f>IF(#REF!&gt;20,0,0)</f>
        <v>#REF!</v>
      </c>
      <c r="BF23" s="43" t="e">
        <f>IF(#REF!="сх",0,0)</f>
        <v>#REF!</v>
      </c>
      <c r="BG23" s="43" t="e">
        <f>SUM(AK23:BE23)</f>
        <v>#REF!</v>
      </c>
      <c r="BH23" s="43" t="e">
        <f>IF(#REF!=1,45,0)</f>
        <v>#REF!</v>
      </c>
      <c r="BI23" s="43" t="e">
        <f>IF(#REF!=2,42,0)</f>
        <v>#REF!</v>
      </c>
      <c r="BJ23" s="43" t="e">
        <f>IF(#REF!=3,40,0)</f>
        <v>#REF!</v>
      </c>
      <c r="BK23" s="43" t="e">
        <f>IF(#REF!=4,38,0)</f>
        <v>#REF!</v>
      </c>
      <c r="BL23" s="43" t="e">
        <f>IF(#REF!=5,36,0)</f>
        <v>#REF!</v>
      </c>
      <c r="BM23" s="43" t="e">
        <f>IF(#REF!=6,35,0)</f>
        <v>#REF!</v>
      </c>
      <c r="BN23" s="43" t="e">
        <f>IF(#REF!=7,34,0)</f>
        <v>#REF!</v>
      </c>
      <c r="BO23" s="43" t="e">
        <f>IF(#REF!=8,33,0)</f>
        <v>#REF!</v>
      </c>
      <c r="BP23" s="43" t="e">
        <f>IF(#REF!=9,32,0)</f>
        <v>#REF!</v>
      </c>
      <c r="BQ23" s="43" t="e">
        <f>IF(#REF!=10,31,0)</f>
        <v>#REF!</v>
      </c>
      <c r="BR23" s="43" t="e">
        <f>IF(#REF!=11,30,0)</f>
        <v>#REF!</v>
      </c>
      <c r="BS23" s="43" t="e">
        <f>IF(#REF!=12,29,0)</f>
        <v>#REF!</v>
      </c>
      <c r="BT23" s="43" t="e">
        <f>IF(#REF!=13,28,0)</f>
        <v>#REF!</v>
      </c>
      <c r="BU23" s="43" t="e">
        <f>IF(#REF!=14,27,0)</f>
        <v>#REF!</v>
      </c>
      <c r="BV23" s="43" t="e">
        <f>IF(#REF!=15,26,0)</f>
        <v>#REF!</v>
      </c>
      <c r="BW23" s="43" t="e">
        <f>IF(#REF!=16,25,0)</f>
        <v>#REF!</v>
      </c>
      <c r="BX23" s="43" t="e">
        <f>IF(#REF!=17,24,0)</f>
        <v>#REF!</v>
      </c>
      <c r="BY23" s="43" t="e">
        <f>IF(#REF!=18,23,0)</f>
        <v>#REF!</v>
      </c>
      <c r="BZ23" s="43" t="e">
        <f>IF(#REF!=19,22,0)</f>
        <v>#REF!</v>
      </c>
      <c r="CA23" s="43" t="e">
        <f>IF(#REF!=20,21,0)</f>
        <v>#REF!</v>
      </c>
      <c r="CB23" s="43" t="e">
        <f>IF(#REF!=21,20,0)</f>
        <v>#REF!</v>
      </c>
      <c r="CC23" s="43" t="e">
        <f>IF(#REF!=22,19,0)</f>
        <v>#REF!</v>
      </c>
      <c r="CD23" s="43" t="e">
        <f>IF(#REF!=23,18,0)</f>
        <v>#REF!</v>
      </c>
      <c r="CE23" s="43" t="e">
        <f>IF(#REF!=24,17,0)</f>
        <v>#REF!</v>
      </c>
      <c r="CF23" s="43" t="e">
        <f>IF(#REF!=25,16,0)</f>
        <v>#REF!</v>
      </c>
      <c r="CG23" s="43" t="e">
        <f>IF(#REF!=26,15,0)</f>
        <v>#REF!</v>
      </c>
      <c r="CH23" s="43" t="e">
        <f>IF(#REF!=27,14,0)</f>
        <v>#REF!</v>
      </c>
      <c r="CI23" s="43" t="e">
        <f>IF(#REF!=28,13,0)</f>
        <v>#REF!</v>
      </c>
      <c r="CJ23" s="43" t="e">
        <f>IF(#REF!=29,12,0)</f>
        <v>#REF!</v>
      </c>
      <c r="CK23" s="43" t="e">
        <f>IF(#REF!=30,11,0)</f>
        <v>#REF!</v>
      </c>
      <c r="CL23" s="43" t="e">
        <f>IF(#REF!=31,10,0)</f>
        <v>#REF!</v>
      </c>
      <c r="CM23" s="43" t="e">
        <f>IF(#REF!=32,9,0)</f>
        <v>#REF!</v>
      </c>
      <c r="CN23" s="43" t="e">
        <f>IF(#REF!=33,8,0)</f>
        <v>#REF!</v>
      </c>
      <c r="CO23" s="43" t="e">
        <f>IF(#REF!=34,7,0)</f>
        <v>#REF!</v>
      </c>
      <c r="CP23" s="43" t="e">
        <f>IF(#REF!=35,6,0)</f>
        <v>#REF!</v>
      </c>
      <c r="CQ23" s="43" t="e">
        <f>IF(#REF!=36,5,0)</f>
        <v>#REF!</v>
      </c>
      <c r="CR23" s="43" t="e">
        <f>IF(#REF!=37,4,0)</f>
        <v>#REF!</v>
      </c>
      <c r="CS23" s="43" t="e">
        <f>IF(#REF!=38,3,0)</f>
        <v>#REF!</v>
      </c>
      <c r="CT23" s="43" t="e">
        <f>IF(#REF!=39,2,0)</f>
        <v>#REF!</v>
      </c>
      <c r="CU23" s="43" t="e">
        <f>IF(#REF!=40,1,0)</f>
        <v>#REF!</v>
      </c>
      <c r="CV23" s="43" t="e">
        <f>IF(#REF!&gt;20,0,0)</f>
        <v>#REF!</v>
      </c>
      <c r="CW23" s="43" t="e">
        <f>IF(#REF!="сх",0,0)</f>
        <v>#REF!</v>
      </c>
      <c r="CX23" s="43" t="e">
        <f>SUM(BH23:CW23)</f>
        <v>#REF!</v>
      </c>
      <c r="CY23" s="43" t="e">
        <f>IF(#REF!=1,45,0)</f>
        <v>#REF!</v>
      </c>
      <c r="CZ23" s="43" t="e">
        <f>IF(#REF!=2,42,0)</f>
        <v>#REF!</v>
      </c>
      <c r="DA23" s="43" t="e">
        <f>IF(#REF!=3,40,0)</f>
        <v>#REF!</v>
      </c>
      <c r="DB23" s="43" t="e">
        <f>IF(#REF!=4,38,0)</f>
        <v>#REF!</v>
      </c>
      <c r="DC23" s="43" t="e">
        <f>IF(#REF!=5,36,0)</f>
        <v>#REF!</v>
      </c>
      <c r="DD23" s="43" t="e">
        <f>IF(#REF!=6,35,0)</f>
        <v>#REF!</v>
      </c>
      <c r="DE23" s="43" t="e">
        <f>IF(#REF!=7,34,0)</f>
        <v>#REF!</v>
      </c>
      <c r="DF23" s="43" t="e">
        <f>IF(#REF!=8,33,0)</f>
        <v>#REF!</v>
      </c>
      <c r="DG23" s="43" t="e">
        <f>IF(#REF!=9,32,0)</f>
        <v>#REF!</v>
      </c>
      <c r="DH23" s="43" t="e">
        <f>IF(#REF!=10,31,0)</f>
        <v>#REF!</v>
      </c>
      <c r="DI23" s="43" t="e">
        <f>IF(#REF!=11,30,0)</f>
        <v>#REF!</v>
      </c>
      <c r="DJ23" s="43" t="e">
        <f>IF(#REF!=12,29,0)</f>
        <v>#REF!</v>
      </c>
      <c r="DK23" s="43" t="e">
        <f>IF(#REF!=13,28,0)</f>
        <v>#REF!</v>
      </c>
      <c r="DL23" s="43" t="e">
        <f>IF(#REF!=14,27,0)</f>
        <v>#REF!</v>
      </c>
      <c r="DM23" s="43" t="e">
        <f>IF(#REF!=15,26,0)</f>
        <v>#REF!</v>
      </c>
      <c r="DN23" s="43" t="e">
        <f>IF(#REF!=16,25,0)</f>
        <v>#REF!</v>
      </c>
      <c r="DO23" s="43" t="e">
        <f>IF(#REF!=17,24,0)</f>
        <v>#REF!</v>
      </c>
      <c r="DP23" s="43" t="e">
        <f>IF(#REF!=18,23,0)</f>
        <v>#REF!</v>
      </c>
      <c r="DQ23" s="43" t="e">
        <f>IF(#REF!=19,22,0)</f>
        <v>#REF!</v>
      </c>
      <c r="DR23" s="43" t="e">
        <f>IF(#REF!=20,21,0)</f>
        <v>#REF!</v>
      </c>
      <c r="DS23" s="43" t="e">
        <f>IF(#REF!=21,20,0)</f>
        <v>#REF!</v>
      </c>
      <c r="DT23" s="43" t="e">
        <f>IF(#REF!=22,19,0)</f>
        <v>#REF!</v>
      </c>
      <c r="DU23" s="43" t="e">
        <f>IF(#REF!=23,18,0)</f>
        <v>#REF!</v>
      </c>
      <c r="DV23" s="43" t="e">
        <f>IF(#REF!=24,17,0)</f>
        <v>#REF!</v>
      </c>
      <c r="DW23" s="43" t="e">
        <f>IF(#REF!=25,16,0)</f>
        <v>#REF!</v>
      </c>
      <c r="DX23" s="43" t="e">
        <f>IF(#REF!=26,15,0)</f>
        <v>#REF!</v>
      </c>
      <c r="DY23" s="43" t="e">
        <f>IF(#REF!=27,14,0)</f>
        <v>#REF!</v>
      </c>
      <c r="DZ23" s="43" t="e">
        <f>IF(#REF!=28,13,0)</f>
        <v>#REF!</v>
      </c>
      <c r="EA23" s="43" t="e">
        <f>IF(#REF!=29,12,0)</f>
        <v>#REF!</v>
      </c>
      <c r="EB23" s="43" t="e">
        <f>IF(#REF!=30,11,0)</f>
        <v>#REF!</v>
      </c>
      <c r="EC23" s="43" t="e">
        <f>IF(#REF!=31,10,0)</f>
        <v>#REF!</v>
      </c>
      <c r="ED23" s="43" t="e">
        <f>IF(#REF!=32,9,0)</f>
        <v>#REF!</v>
      </c>
      <c r="EE23" s="43" t="e">
        <f>IF(#REF!=33,8,0)</f>
        <v>#REF!</v>
      </c>
      <c r="EF23" s="43" t="e">
        <f>IF(#REF!=34,7,0)</f>
        <v>#REF!</v>
      </c>
      <c r="EG23" s="43" t="e">
        <f>IF(#REF!=35,6,0)</f>
        <v>#REF!</v>
      </c>
      <c r="EH23" s="43" t="e">
        <f>IF(#REF!=36,5,0)</f>
        <v>#REF!</v>
      </c>
      <c r="EI23" s="43" t="e">
        <f>IF(#REF!=37,4,0)</f>
        <v>#REF!</v>
      </c>
      <c r="EJ23" s="43" t="e">
        <f>IF(#REF!=38,3,0)</f>
        <v>#REF!</v>
      </c>
      <c r="EK23" s="43" t="e">
        <f>IF(#REF!=39,2,0)</f>
        <v>#REF!</v>
      </c>
      <c r="EL23" s="43" t="e">
        <f>IF(#REF!=40,1,0)</f>
        <v>#REF!</v>
      </c>
      <c r="EM23" s="43" t="e">
        <f>IF(#REF!&gt;20,0,0)</f>
        <v>#REF!</v>
      </c>
      <c r="EN23" s="43" t="e">
        <f>IF(#REF!="сх",0,0)</f>
        <v>#REF!</v>
      </c>
      <c r="EO23" s="43" t="e">
        <f>SUM(CY23:EN23)</f>
        <v>#REF!</v>
      </c>
      <c r="EP23" s="43"/>
      <c r="EQ23" s="43" t="e">
        <f>IF(#REF!="сх","ноль",IF(#REF!&gt;0,#REF!,"Ноль"))</f>
        <v>#REF!</v>
      </c>
      <c r="ER23" s="43" t="e">
        <f>IF(#REF!="сх","ноль",IF(#REF!&gt;0,#REF!,"Ноль"))</f>
        <v>#REF!</v>
      </c>
      <c r="ES23" s="43"/>
      <c r="ET23" s="43" t="e">
        <f>MIN(EQ23,ER23)</f>
        <v>#REF!</v>
      </c>
      <c r="EU23" s="43" t="e">
        <f>IF(#REF!=#REF!,IF(#REF!&lt;#REF!,#REF!,EY23),#REF!)</f>
        <v>#REF!</v>
      </c>
      <c r="EV23" s="43" t="e">
        <f>IF(#REF!=#REF!,IF(#REF!&lt;#REF!,0,1))</f>
        <v>#REF!</v>
      </c>
      <c r="EW23" s="43" t="e">
        <f>IF(AND(ET23&gt;=21,ET23&lt;&gt;0),ET23,IF(#REF!&lt;#REF!,"СТОП",EU23+EV23))</f>
        <v>#REF!</v>
      </c>
      <c r="EX23" s="43"/>
      <c r="EY23" s="43">
        <v>15</v>
      </c>
      <c r="EZ23" s="43">
        <v>16</v>
      </c>
      <c r="FA23" s="43"/>
      <c r="FB23" s="45" t="e">
        <f>IF(#REF!=1,25,0)</f>
        <v>#REF!</v>
      </c>
      <c r="FC23" s="45" t="e">
        <f>IF(#REF!=2,22,0)</f>
        <v>#REF!</v>
      </c>
      <c r="FD23" s="45" t="e">
        <f>IF(#REF!=3,20,0)</f>
        <v>#REF!</v>
      </c>
      <c r="FE23" s="45" t="e">
        <f>IF(#REF!=4,18,0)</f>
        <v>#REF!</v>
      </c>
      <c r="FF23" s="45" t="e">
        <f>IF(#REF!=5,16,0)</f>
        <v>#REF!</v>
      </c>
      <c r="FG23" s="45" t="e">
        <f>IF(#REF!=6,15,0)</f>
        <v>#REF!</v>
      </c>
      <c r="FH23" s="45" t="e">
        <f>IF(#REF!=7,14,0)</f>
        <v>#REF!</v>
      </c>
      <c r="FI23" s="45" t="e">
        <f>IF(#REF!=8,13,0)</f>
        <v>#REF!</v>
      </c>
      <c r="FJ23" s="45" t="e">
        <f>IF(#REF!=9,12,0)</f>
        <v>#REF!</v>
      </c>
      <c r="FK23" s="45" t="e">
        <f>IF(#REF!=10,11,0)</f>
        <v>#REF!</v>
      </c>
      <c r="FL23" s="45" t="e">
        <f>IF(#REF!=11,10,0)</f>
        <v>#REF!</v>
      </c>
      <c r="FM23" s="45" t="e">
        <f>IF(#REF!=12,9,0)</f>
        <v>#REF!</v>
      </c>
      <c r="FN23" s="45" t="e">
        <f>IF(#REF!=13,8,0)</f>
        <v>#REF!</v>
      </c>
      <c r="FO23" s="45" t="e">
        <f>IF(#REF!=14,7,0)</f>
        <v>#REF!</v>
      </c>
      <c r="FP23" s="45" t="e">
        <f>IF(#REF!=15,6,0)</f>
        <v>#REF!</v>
      </c>
      <c r="FQ23" s="45" t="e">
        <f>IF(#REF!=16,5,0)</f>
        <v>#REF!</v>
      </c>
      <c r="FR23" s="45" t="e">
        <f>IF(#REF!=17,4,0)</f>
        <v>#REF!</v>
      </c>
      <c r="FS23" s="45" t="e">
        <f>IF(#REF!=18,3,0)</f>
        <v>#REF!</v>
      </c>
      <c r="FT23" s="45" t="e">
        <f>IF(#REF!=19,2,0)</f>
        <v>#REF!</v>
      </c>
      <c r="FU23" s="45" t="e">
        <f>IF(#REF!=20,1,0)</f>
        <v>#REF!</v>
      </c>
      <c r="FV23" s="45" t="e">
        <f>IF(#REF!&gt;20,0,0)</f>
        <v>#REF!</v>
      </c>
      <c r="FW23" s="45" t="e">
        <f>IF(#REF!="сх",0,0)</f>
        <v>#REF!</v>
      </c>
      <c r="FX23" s="45" t="e">
        <f>SUM(FB23:FW23)</f>
        <v>#REF!</v>
      </c>
      <c r="FY23" s="45" t="e">
        <f>IF(#REF!=1,25,0)</f>
        <v>#REF!</v>
      </c>
      <c r="FZ23" s="45" t="e">
        <f>IF(#REF!=2,22,0)</f>
        <v>#REF!</v>
      </c>
      <c r="GA23" s="45" t="e">
        <f>IF(#REF!=3,20,0)</f>
        <v>#REF!</v>
      </c>
      <c r="GB23" s="45" t="e">
        <f>IF(#REF!=4,18,0)</f>
        <v>#REF!</v>
      </c>
      <c r="GC23" s="45" t="e">
        <f>IF(#REF!=5,16,0)</f>
        <v>#REF!</v>
      </c>
      <c r="GD23" s="45" t="e">
        <f>IF(#REF!=6,15,0)</f>
        <v>#REF!</v>
      </c>
      <c r="GE23" s="45" t="e">
        <f>IF(#REF!=7,14,0)</f>
        <v>#REF!</v>
      </c>
      <c r="GF23" s="45" t="e">
        <f>IF(#REF!=8,13,0)</f>
        <v>#REF!</v>
      </c>
      <c r="GG23" s="45" t="e">
        <f>IF(#REF!=9,12,0)</f>
        <v>#REF!</v>
      </c>
      <c r="GH23" s="45" t="e">
        <f>IF(#REF!=10,11,0)</f>
        <v>#REF!</v>
      </c>
      <c r="GI23" s="45" t="e">
        <f>IF(#REF!=11,10,0)</f>
        <v>#REF!</v>
      </c>
      <c r="GJ23" s="45" t="e">
        <f>IF(#REF!=12,9,0)</f>
        <v>#REF!</v>
      </c>
      <c r="GK23" s="45" t="e">
        <f>IF(#REF!=13,8,0)</f>
        <v>#REF!</v>
      </c>
      <c r="GL23" s="45" t="e">
        <f>IF(#REF!=14,7,0)</f>
        <v>#REF!</v>
      </c>
      <c r="GM23" s="45" t="e">
        <f>IF(#REF!=15,6,0)</f>
        <v>#REF!</v>
      </c>
      <c r="GN23" s="45" t="e">
        <f>IF(#REF!=16,5,0)</f>
        <v>#REF!</v>
      </c>
      <c r="GO23" s="45" t="e">
        <f>IF(#REF!=17,4,0)</f>
        <v>#REF!</v>
      </c>
      <c r="GP23" s="45" t="e">
        <f>IF(#REF!=18,3,0)</f>
        <v>#REF!</v>
      </c>
      <c r="GQ23" s="45" t="e">
        <f>IF(#REF!=19,2,0)</f>
        <v>#REF!</v>
      </c>
      <c r="GR23" s="45" t="e">
        <f>IF(#REF!=20,1,0)</f>
        <v>#REF!</v>
      </c>
      <c r="GS23" s="45" t="e">
        <f>IF(#REF!&gt;20,0,0)</f>
        <v>#REF!</v>
      </c>
      <c r="GT23" s="45" t="e">
        <f>IF(#REF!="сх",0,0)</f>
        <v>#REF!</v>
      </c>
      <c r="GU23" s="45" t="e">
        <f>SUM(FY23:GT23)</f>
        <v>#REF!</v>
      </c>
      <c r="GV23" s="45" t="e">
        <f>IF(#REF!=1,100,0)</f>
        <v>#REF!</v>
      </c>
      <c r="GW23" s="45" t="e">
        <f>IF(#REF!=2,98,0)</f>
        <v>#REF!</v>
      </c>
      <c r="GX23" s="45" t="e">
        <f>IF(#REF!=3,95,0)</f>
        <v>#REF!</v>
      </c>
      <c r="GY23" s="45" t="e">
        <f>IF(#REF!=4,93,0)</f>
        <v>#REF!</v>
      </c>
      <c r="GZ23" s="45" t="e">
        <f>IF(#REF!=5,90,0)</f>
        <v>#REF!</v>
      </c>
      <c r="HA23" s="45" t="e">
        <f>IF(#REF!=6,88,0)</f>
        <v>#REF!</v>
      </c>
      <c r="HB23" s="45" t="e">
        <f>IF(#REF!=7,85,0)</f>
        <v>#REF!</v>
      </c>
      <c r="HC23" s="45" t="e">
        <f>IF(#REF!=8,83,0)</f>
        <v>#REF!</v>
      </c>
      <c r="HD23" s="45" t="e">
        <f>IF(#REF!=9,80,0)</f>
        <v>#REF!</v>
      </c>
      <c r="HE23" s="45" t="e">
        <f>IF(#REF!=10,78,0)</f>
        <v>#REF!</v>
      </c>
      <c r="HF23" s="45" t="e">
        <f>IF(#REF!=11,75,0)</f>
        <v>#REF!</v>
      </c>
      <c r="HG23" s="45" t="e">
        <f>IF(#REF!=12,73,0)</f>
        <v>#REF!</v>
      </c>
      <c r="HH23" s="45" t="e">
        <f>IF(#REF!=13,70,0)</f>
        <v>#REF!</v>
      </c>
      <c r="HI23" s="45" t="e">
        <f>IF(#REF!=14,68,0)</f>
        <v>#REF!</v>
      </c>
      <c r="HJ23" s="45" t="e">
        <f>IF(#REF!=15,65,0)</f>
        <v>#REF!</v>
      </c>
      <c r="HK23" s="45" t="e">
        <f>IF(#REF!=16,63,0)</f>
        <v>#REF!</v>
      </c>
      <c r="HL23" s="45" t="e">
        <f>IF(#REF!=17,60,0)</f>
        <v>#REF!</v>
      </c>
      <c r="HM23" s="45" t="e">
        <f>IF(#REF!=18,58,0)</f>
        <v>#REF!</v>
      </c>
      <c r="HN23" s="45" t="e">
        <f>IF(#REF!=19,55,0)</f>
        <v>#REF!</v>
      </c>
      <c r="HO23" s="45" t="e">
        <f>IF(#REF!=20,53,0)</f>
        <v>#REF!</v>
      </c>
      <c r="HP23" s="45" t="e">
        <f>IF(#REF!&gt;20,0,0)</f>
        <v>#REF!</v>
      </c>
      <c r="HQ23" s="45" t="e">
        <f>IF(#REF!="сх",0,0)</f>
        <v>#REF!</v>
      </c>
      <c r="HR23" s="45" t="e">
        <f>SUM(GV23:HQ23)</f>
        <v>#REF!</v>
      </c>
      <c r="HS23" s="45" t="e">
        <f>IF(#REF!=1,100,0)</f>
        <v>#REF!</v>
      </c>
      <c r="HT23" s="45" t="e">
        <f>IF(#REF!=2,98,0)</f>
        <v>#REF!</v>
      </c>
      <c r="HU23" s="45" t="e">
        <f>IF(#REF!=3,95,0)</f>
        <v>#REF!</v>
      </c>
      <c r="HV23" s="45" t="e">
        <f>IF(#REF!=4,93,0)</f>
        <v>#REF!</v>
      </c>
      <c r="HW23" s="45" t="e">
        <f>IF(#REF!=5,90,0)</f>
        <v>#REF!</v>
      </c>
      <c r="HX23" s="45" t="e">
        <f>IF(#REF!=6,88,0)</f>
        <v>#REF!</v>
      </c>
      <c r="HY23" s="45" t="e">
        <f>IF(#REF!=7,85,0)</f>
        <v>#REF!</v>
      </c>
      <c r="HZ23" s="45" t="e">
        <f>IF(#REF!=8,83,0)</f>
        <v>#REF!</v>
      </c>
      <c r="IA23" s="45" t="e">
        <f>IF(#REF!=9,80,0)</f>
        <v>#REF!</v>
      </c>
      <c r="IB23" s="45" t="e">
        <f>IF(#REF!=10,78,0)</f>
        <v>#REF!</v>
      </c>
      <c r="IC23" s="45" t="e">
        <f>IF(#REF!=11,75,0)</f>
        <v>#REF!</v>
      </c>
      <c r="ID23" s="45" t="e">
        <f>IF(#REF!=12,73,0)</f>
        <v>#REF!</v>
      </c>
      <c r="IE23" s="45" t="e">
        <f>IF(#REF!=13,70,0)</f>
        <v>#REF!</v>
      </c>
      <c r="IF23" s="45" t="e">
        <f>IF(#REF!=14,68,0)</f>
        <v>#REF!</v>
      </c>
      <c r="IG23" s="45" t="e">
        <f>IF(#REF!=15,65,0)</f>
        <v>#REF!</v>
      </c>
      <c r="IH23" s="45" t="e">
        <f>IF(#REF!=16,63,0)</f>
        <v>#REF!</v>
      </c>
      <c r="II23" s="45" t="e">
        <f>IF(#REF!=17,60,0)</f>
        <v>#REF!</v>
      </c>
      <c r="IJ23" s="45" t="e">
        <f>IF(#REF!=18,58,0)</f>
        <v>#REF!</v>
      </c>
      <c r="IK23" s="45" t="e">
        <f>IF(#REF!=19,55,0)</f>
        <v>#REF!</v>
      </c>
      <c r="IL23" s="45" t="e">
        <f>IF(#REF!=20,53,0)</f>
        <v>#REF!</v>
      </c>
      <c r="IM23" s="45" t="e">
        <f>IF(#REF!&gt;20,0,0)</f>
        <v>#REF!</v>
      </c>
      <c r="IN23" s="45" t="e">
        <f>IF(#REF!="сх",0,0)</f>
        <v>#REF!</v>
      </c>
      <c r="IO23" s="45" t="e">
        <f>SUM(HS23:IN23)</f>
        <v>#REF!</v>
      </c>
      <c r="IP23" s="43"/>
      <c r="IQ23" s="43"/>
      <c r="IR23" s="43"/>
      <c r="IS23" s="43"/>
    </row>
    <row r="24" spans="1:253" s="49" customFormat="1" ht="34.5">
      <c r="A24" s="92"/>
      <c r="B24" s="76"/>
      <c r="C24" s="74"/>
      <c r="D24" s="40" t="s">
        <v>68</v>
      </c>
      <c r="E24" s="40" t="s">
        <v>34</v>
      </c>
      <c r="F24" s="41">
        <v>525</v>
      </c>
      <c r="G24" s="52">
        <v>6</v>
      </c>
      <c r="H24" s="53">
        <v>35</v>
      </c>
      <c r="I24" s="59" t="s">
        <v>1</v>
      </c>
      <c r="J24" s="60">
        <v>0</v>
      </c>
      <c r="K24" s="67"/>
      <c r="L24" s="47"/>
      <c r="M24" s="22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7"/>
      <c r="IQ24" s="47"/>
      <c r="IR24" s="47"/>
      <c r="IS24" s="47"/>
    </row>
    <row r="25" spans="1:253" s="49" customFormat="1" ht="34.5">
      <c r="A25" s="92"/>
      <c r="B25" s="76"/>
      <c r="C25" s="74"/>
      <c r="D25" s="40" t="s">
        <v>69</v>
      </c>
      <c r="E25" s="40" t="s">
        <v>33</v>
      </c>
      <c r="F25" s="41">
        <v>772</v>
      </c>
      <c r="G25" s="52">
        <v>4</v>
      </c>
      <c r="H25" s="53">
        <v>35</v>
      </c>
      <c r="I25" s="52">
        <v>4</v>
      </c>
      <c r="J25" s="53">
        <v>38</v>
      </c>
      <c r="K25" s="67"/>
      <c r="L25" s="47"/>
      <c r="M25" s="22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7"/>
      <c r="IQ25" s="47"/>
      <c r="IR25" s="47"/>
      <c r="IS25" s="47"/>
    </row>
    <row r="26" spans="1:253" s="49" customFormat="1" ht="34.5">
      <c r="A26" s="92"/>
      <c r="B26" s="76"/>
      <c r="C26" s="74"/>
      <c r="D26" s="40" t="s">
        <v>70</v>
      </c>
      <c r="E26" s="40" t="s">
        <v>71</v>
      </c>
      <c r="F26" s="41">
        <v>728</v>
      </c>
      <c r="G26" s="52">
        <v>5</v>
      </c>
      <c r="H26" s="53">
        <v>36</v>
      </c>
      <c r="I26" s="52">
        <v>5</v>
      </c>
      <c r="J26" s="53">
        <v>36</v>
      </c>
      <c r="K26" s="67"/>
      <c r="L26" s="47"/>
      <c r="M26" s="22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7"/>
      <c r="IQ26" s="47"/>
      <c r="IR26" s="47"/>
      <c r="IS26" s="47"/>
    </row>
    <row r="27" spans="1:253" s="49" customFormat="1" ht="35.25" thickBot="1">
      <c r="A27" s="93"/>
      <c r="B27" s="77"/>
      <c r="C27" s="78"/>
      <c r="D27" s="42" t="s">
        <v>72</v>
      </c>
      <c r="E27" s="42" t="s">
        <v>81</v>
      </c>
      <c r="F27" s="50">
        <v>747</v>
      </c>
      <c r="G27" s="54">
        <v>11</v>
      </c>
      <c r="H27" s="55">
        <v>30</v>
      </c>
      <c r="I27" s="54" t="s">
        <v>1</v>
      </c>
      <c r="J27" s="61">
        <v>0</v>
      </c>
      <c r="K27" s="67"/>
      <c r="L27" s="47"/>
      <c r="M27" s="22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7"/>
      <c r="IQ27" s="47"/>
      <c r="IR27" s="47"/>
      <c r="IS27" s="47"/>
    </row>
    <row r="28" spans="1:253" s="46" customFormat="1" ht="34.5">
      <c r="A28" s="91">
        <v>4</v>
      </c>
      <c r="B28" s="75" t="s">
        <v>39</v>
      </c>
      <c r="C28" s="73" t="s">
        <v>40</v>
      </c>
      <c r="D28" s="38" t="s">
        <v>78</v>
      </c>
      <c r="E28" s="38" t="s">
        <v>34</v>
      </c>
      <c r="F28" s="39">
        <v>40</v>
      </c>
      <c r="G28" s="56">
        <v>9</v>
      </c>
      <c r="H28" s="51">
        <v>32</v>
      </c>
      <c r="I28" s="56">
        <v>7</v>
      </c>
      <c r="J28" s="51">
        <v>34</v>
      </c>
      <c r="K28" s="66">
        <v>201</v>
      </c>
      <c r="L28" s="43"/>
      <c r="M28" s="44"/>
      <c r="N28" s="43" t="e">
        <f>IF(#REF!=1,25,0)</f>
        <v>#REF!</v>
      </c>
      <c r="O28" s="43" t="e">
        <f>IF(#REF!=2,22,0)</f>
        <v>#REF!</v>
      </c>
      <c r="P28" s="43" t="e">
        <f>IF(#REF!=3,20,0)</f>
        <v>#REF!</v>
      </c>
      <c r="Q28" s="43" t="e">
        <f>IF(#REF!=4,18,0)</f>
        <v>#REF!</v>
      </c>
      <c r="R28" s="43" t="e">
        <f>IF(#REF!=5,16,0)</f>
        <v>#REF!</v>
      </c>
      <c r="S28" s="43" t="e">
        <f>IF(#REF!=6,15,0)</f>
        <v>#REF!</v>
      </c>
      <c r="T28" s="43" t="e">
        <f>IF(#REF!=7,14,0)</f>
        <v>#REF!</v>
      </c>
      <c r="U28" s="43" t="e">
        <f>IF(#REF!=8,13,0)</f>
        <v>#REF!</v>
      </c>
      <c r="V28" s="43" t="e">
        <f>IF(#REF!=9,12,0)</f>
        <v>#REF!</v>
      </c>
      <c r="W28" s="43" t="e">
        <f>IF(#REF!=10,11,0)</f>
        <v>#REF!</v>
      </c>
      <c r="X28" s="43" t="e">
        <f>IF(#REF!=11,10,0)</f>
        <v>#REF!</v>
      </c>
      <c r="Y28" s="43" t="e">
        <f>IF(#REF!=12,9,0)</f>
        <v>#REF!</v>
      </c>
      <c r="Z28" s="43" t="e">
        <f>IF(#REF!=13,8,0)</f>
        <v>#REF!</v>
      </c>
      <c r="AA28" s="43" t="e">
        <f>IF(#REF!=14,7,0)</f>
        <v>#REF!</v>
      </c>
      <c r="AB28" s="43" t="e">
        <f>IF(#REF!=15,6,0)</f>
        <v>#REF!</v>
      </c>
      <c r="AC28" s="43" t="e">
        <f>IF(#REF!=16,5,0)</f>
        <v>#REF!</v>
      </c>
      <c r="AD28" s="43" t="e">
        <f>IF(#REF!=17,4,0)</f>
        <v>#REF!</v>
      </c>
      <c r="AE28" s="43" t="e">
        <f>IF(#REF!=18,3,0)</f>
        <v>#REF!</v>
      </c>
      <c r="AF28" s="43" t="e">
        <f>IF(#REF!=19,2,0)</f>
        <v>#REF!</v>
      </c>
      <c r="AG28" s="43" t="e">
        <f>IF(#REF!=20,1,0)</f>
        <v>#REF!</v>
      </c>
      <c r="AH28" s="43" t="e">
        <f>IF(#REF!&gt;20,0,0)</f>
        <v>#REF!</v>
      </c>
      <c r="AI28" s="43" t="e">
        <f>IF(#REF!="сх",0,0)</f>
        <v>#REF!</v>
      </c>
      <c r="AJ28" s="43" t="e">
        <f>SUM(N28:AH28)</f>
        <v>#REF!</v>
      </c>
      <c r="AK28" s="43" t="e">
        <f>IF(#REF!=1,25,0)</f>
        <v>#REF!</v>
      </c>
      <c r="AL28" s="43" t="e">
        <f>IF(#REF!=2,22,0)</f>
        <v>#REF!</v>
      </c>
      <c r="AM28" s="43" t="e">
        <f>IF(#REF!=3,20,0)</f>
        <v>#REF!</v>
      </c>
      <c r="AN28" s="43" t="e">
        <f>IF(#REF!=4,18,0)</f>
        <v>#REF!</v>
      </c>
      <c r="AO28" s="43" t="e">
        <f>IF(#REF!=5,16,0)</f>
        <v>#REF!</v>
      </c>
      <c r="AP28" s="43" t="e">
        <f>IF(#REF!=6,15,0)</f>
        <v>#REF!</v>
      </c>
      <c r="AQ28" s="43" t="e">
        <f>IF(#REF!=7,14,0)</f>
        <v>#REF!</v>
      </c>
      <c r="AR28" s="43" t="e">
        <f>IF(#REF!=8,13,0)</f>
        <v>#REF!</v>
      </c>
      <c r="AS28" s="43" t="e">
        <f>IF(#REF!=9,12,0)</f>
        <v>#REF!</v>
      </c>
      <c r="AT28" s="43" t="e">
        <f>IF(#REF!=10,11,0)</f>
        <v>#REF!</v>
      </c>
      <c r="AU28" s="43" t="e">
        <f>IF(#REF!=11,10,0)</f>
        <v>#REF!</v>
      </c>
      <c r="AV28" s="43" t="e">
        <f>IF(#REF!=12,9,0)</f>
        <v>#REF!</v>
      </c>
      <c r="AW28" s="43" t="e">
        <f>IF(#REF!=13,8,0)</f>
        <v>#REF!</v>
      </c>
      <c r="AX28" s="43" t="e">
        <f>IF(#REF!=14,7,0)</f>
        <v>#REF!</v>
      </c>
      <c r="AY28" s="43" t="e">
        <f>IF(#REF!=15,6,0)</f>
        <v>#REF!</v>
      </c>
      <c r="AZ28" s="43" t="e">
        <f>IF(#REF!=16,5,0)</f>
        <v>#REF!</v>
      </c>
      <c r="BA28" s="43" t="e">
        <f>IF(#REF!=17,4,0)</f>
        <v>#REF!</v>
      </c>
      <c r="BB28" s="43" t="e">
        <f>IF(#REF!=18,3,0)</f>
        <v>#REF!</v>
      </c>
      <c r="BC28" s="43" t="e">
        <f>IF(#REF!=19,2,0)</f>
        <v>#REF!</v>
      </c>
      <c r="BD28" s="43" t="e">
        <f>IF(#REF!=20,1,0)</f>
        <v>#REF!</v>
      </c>
      <c r="BE28" s="43" t="e">
        <f>IF(#REF!&gt;20,0,0)</f>
        <v>#REF!</v>
      </c>
      <c r="BF28" s="43" t="e">
        <f>IF(#REF!="сх",0,0)</f>
        <v>#REF!</v>
      </c>
      <c r="BG28" s="43" t="e">
        <f>SUM(AK28:BE28)</f>
        <v>#REF!</v>
      </c>
      <c r="BH28" s="43" t="e">
        <f>IF(#REF!=1,45,0)</f>
        <v>#REF!</v>
      </c>
      <c r="BI28" s="43" t="e">
        <f>IF(#REF!=2,42,0)</f>
        <v>#REF!</v>
      </c>
      <c r="BJ28" s="43" t="e">
        <f>IF(#REF!=3,40,0)</f>
        <v>#REF!</v>
      </c>
      <c r="BK28" s="43" t="e">
        <f>IF(#REF!=4,38,0)</f>
        <v>#REF!</v>
      </c>
      <c r="BL28" s="43" t="e">
        <f>IF(#REF!=5,36,0)</f>
        <v>#REF!</v>
      </c>
      <c r="BM28" s="43" t="e">
        <f>IF(#REF!=6,35,0)</f>
        <v>#REF!</v>
      </c>
      <c r="BN28" s="43" t="e">
        <f>IF(#REF!=7,34,0)</f>
        <v>#REF!</v>
      </c>
      <c r="BO28" s="43" t="e">
        <f>IF(#REF!=8,33,0)</f>
        <v>#REF!</v>
      </c>
      <c r="BP28" s="43" t="e">
        <f>IF(#REF!=9,32,0)</f>
        <v>#REF!</v>
      </c>
      <c r="BQ28" s="43" t="e">
        <f>IF(#REF!=10,31,0)</f>
        <v>#REF!</v>
      </c>
      <c r="BR28" s="43" t="e">
        <f>IF(#REF!=11,30,0)</f>
        <v>#REF!</v>
      </c>
      <c r="BS28" s="43" t="e">
        <f>IF(#REF!=12,29,0)</f>
        <v>#REF!</v>
      </c>
      <c r="BT28" s="43" t="e">
        <f>IF(#REF!=13,28,0)</f>
        <v>#REF!</v>
      </c>
      <c r="BU28" s="43" t="e">
        <f>IF(#REF!=14,27,0)</f>
        <v>#REF!</v>
      </c>
      <c r="BV28" s="43" t="e">
        <f>IF(#REF!=15,26,0)</f>
        <v>#REF!</v>
      </c>
      <c r="BW28" s="43" t="e">
        <f>IF(#REF!=16,25,0)</f>
        <v>#REF!</v>
      </c>
      <c r="BX28" s="43" t="e">
        <f>IF(#REF!=17,24,0)</f>
        <v>#REF!</v>
      </c>
      <c r="BY28" s="43" t="e">
        <f>IF(#REF!=18,23,0)</f>
        <v>#REF!</v>
      </c>
      <c r="BZ28" s="43" t="e">
        <f>IF(#REF!=19,22,0)</f>
        <v>#REF!</v>
      </c>
      <c r="CA28" s="43" t="e">
        <f>IF(#REF!=20,21,0)</f>
        <v>#REF!</v>
      </c>
      <c r="CB28" s="43" t="e">
        <f>IF(#REF!=21,20,0)</f>
        <v>#REF!</v>
      </c>
      <c r="CC28" s="43" t="e">
        <f>IF(#REF!=22,19,0)</f>
        <v>#REF!</v>
      </c>
      <c r="CD28" s="43" t="e">
        <f>IF(#REF!=23,18,0)</f>
        <v>#REF!</v>
      </c>
      <c r="CE28" s="43" t="e">
        <f>IF(#REF!=24,17,0)</f>
        <v>#REF!</v>
      </c>
      <c r="CF28" s="43" t="e">
        <f>IF(#REF!=25,16,0)</f>
        <v>#REF!</v>
      </c>
      <c r="CG28" s="43" t="e">
        <f>IF(#REF!=26,15,0)</f>
        <v>#REF!</v>
      </c>
      <c r="CH28" s="43" t="e">
        <f>IF(#REF!=27,14,0)</f>
        <v>#REF!</v>
      </c>
      <c r="CI28" s="43" t="e">
        <f>IF(#REF!=28,13,0)</f>
        <v>#REF!</v>
      </c>
      <c r="CJ28" s="43" t="e">
        <f>IF(#REF!=29,12,0)</f>
        <v>#REF!</v>
      </c>
      <c r="CK28" s="43" t="e">
        <f>IF(#REF!=30,11,0)</f>
        <v>#REF!</v>
      </c>
      <c r="CL28" s="43" t="e">
        <f>IF(#REF!=31,10,0)</f>
        <v>#REF!</v>
      </c>
      <c r="CM28" s="43" t="e">
        <f>IF(#REF!=32,9,0)</f>
        <v>#REF!</v>
      </c>
      <c r="CN28" s="43" t="e">
        <f>IF(#REF!=33,8,0)</f>
        <v>#REF!</v>
      </c>
      <c r="CO28" s="43" t="e">
        <f>IF(#REF!=34,7,0)</f>
        <v>#REF!</v>
      </c>
      <c r="CP28" s="43" t="e">
        <f>IF(#REF!=35,6,0)</f>
        <v>#REF!</v>
      </c>
      <c r="CQ28" s="43" t="e">
        <f>IF(#REF!=36,5,0)</f>
        <v>#REF!</v>
      </c>
      <c r="CR28" s="43" t="e">
        <f>IF(#REF!=37,4,0)</f>
        <v>#REF!</v>
      </c>
      <c r="CS28" s="43" t="e">
        <f>IF(#REF!=38,3,0)</f>
        <v>#REF!</v>
      </c>
      <c r="CT28" s="43" t="e">
        <f>IF(#REF!=39,2,0)</f>
        <v>#REF!</v>
      </c>
      <c r="CU28" s="43" t="e">
        <f>IF(#REF!=40,1,0)</f>
        <v>#REF!</v>
      </c>
      <c r="CV28" s="43" t="e">
        <f>IF(#REF!&gt;20,0,0)</f>
        <v>#REF!</v>
      </c>
      <c r="CW28" s="43" t="e">
        <f>IF(#REF!="сх",0,0)</f>
        <v>#REF!</v>
      </c>
      <c r="CX28" s="43" t="e">
        <f>SUM(BH28:CW28)</f>
        <v>#REF!</v>
      </c>
      <c r="CY28" s="43" t="e">
        <f>IF(#REF!=1,45,0)</f>
        <v>#REF!</v>
      </c>
      <c r="CZ28" s="43" t="e">
        <f>IF(#REF!=2,42,0)</f>
        <v>#REF!</v>
      </c>
      <c r="DA28" s="43" t="e">
        <f>IF(#REF!=3,40,0)</f>
        <v>#REF!</v>
      </c>
      <c r="DB28" s="43" t="e">
        <f>IF(#REF!=4,38,0)</f>
        <v>#REF!</v>
      </c>
      <c r="DC28" s="43" t="e">
        <f>IF(#REF!=5,36,0)</f>
        <v>#REF!</v>
      </c>
      <c r="DD28" s="43" t="e">
        <f>IF(#REF!=6,35,0)</f>
        <v>#REF!</v>
      </c>
      <c r="DE28" s="43" t="e">
        <f>IF(#REF!=7,34,0)</f>
        <v>#REF!</v>
      </c>
      <c r="DF28" s="43" t="e">
        <f>IF(#REF!=8,33,0)</f>
        <v>#REF!</v>
      </c>
      <c r="DG28" s="43" t="e">
        <f>IF(#REF!=9,32,0)</f>
        <v>#REF!</v>
      </c>
      <c r="DH28" s="43" t="e">
        <f>IF(#REF!=10,31,0)</f>
        <v>#REF!</v>
      </c>
      <c r="DI28" s="43" t="e">
        <f>IF(#REF!=11,30,0)</f>
        <v>#REF!</v>
      </c>
      <c r="DJ28" s="43" t="e">
        <f>IF(#REF!=12,29,0)</f>
        <v>#REF!</v>
      </c>
      <c r="DK28" s="43" t="e">
        <f>IF(#REF!=13,28,0)</f>
        <v>#REF!</v>
      </c>
      <c r="DL28" s="43" t="e">
        <f>IF(#REF!=14,27,0)</f>
        <v>#REF!</v>
      </c>
      <c r="DM28" s="43" t="e">
        <f>IF(#REF!=15,26,0)</f>
        <v>#REF!</v>
      </c>
      <c r="DN28" s="43" t="e">
        <f>IF(#REF!=16,25,0)</f>
        <v>#REF!</v>
      </c>
      <c r="DO28" s="43" t="e">
        <f>IF(#REF!=17,24,0)</f>
        <v>#REF!</v>
      </c>
      <c r="DP28" s="43" t="e">
        <f>IF(#REF!=18,23,0)</f>
        <v>#REF!</v>
      </c>
      <c r="DQ28" s="43" t="e">
        <f>IF(#REF!=19,22,0)</f>
        <v>#REF!</v>
      </c>
      <c r="DR28" s="43" t="e">
        <f>IF(#REF!=20,21,0)</f>
        <v>#REF!</v>
      </c>
      <c r="DS28" s="43" t="e">
        <f>IF(#REF!=21,20,0)</f>
        <v>#REF!</v>
      </c>
      <c r="DT28" s="43" t="e">
        <f>IF(#REF!=22,19,0)</f>
        <v>#REF!</v>
      </c>
      <c r="DU28" s="43" t="e">
        <f>IF(#REF!=23,18,0)</f>
        <v>#REF!</v>
      </c>
      <c r="DV28" s="43" t="e">
        <f>IF(#REF!=24,17,0)</f>
        <v>#REF!</v>
      </c>
      <c r="DW28" s="43" t="e">
        <f>IF(#REF!=25,16,0)</f>
        <v>#REF!</v>
      </c>
      <c r="DX28" s="43" t="e">
        <f>IF(#REF!=26,15,0)</f>
        <v>#REF!</v>
      </c>
      <c r="DY28" s="43" t="e">
        <f>IF(#REF!=27,14,0)</f>
        <v>#REF!</v>
      </c>
      <c r="DZ28" s="43" t="e">
        <f>IF(#REF!=28,13,0)</f>
        <v>#REF!</v>
      </c>
      <c r="EA28" s="43" t="e">
        <f>IF(#REF!=29,12,0)</f>
        <v>#REF!</v>
      </c>
      <c r="EB28" s="43" t="e">
        <f>IF(#REF!=30,11,0)</f>
        <v>#REF!</v>
      </c>
      <c r="EC28" s="43" t="e">
        <f>IF(#REF!=31,10,0)</f>
        <v>#REF!</v>
      </c>
      <c r="ED28" s="43" t="e">
        <f>IF(#REF!=32,9,0)</f>
        <v>#REF!</v>
      </c>
      <c r="EE28" s="43" t="e">
        <f>IF(#REF!=33,8,0)</f>
        <v>#REF!</v>
      </c>
      <c r="EF28" s="43" t="e">
        <f>IF(#REF!=34,7,0)</f>
        <v>#REF!</v>
      </c>
      <c r="EG28" s="43" t="e">
        <f>IF(#REF!=35,6,0)</f>
        <v>#REF!</v>
      </c>
      <c r="EH28" s="43" t="e">
        <f>IF(#REF!=36,5,0)</f>
        <v>#REF!</v>
      </c>
      <c r="EI28" s="43" t="e">
        <f>IF(#REF!=37,4,0)</f>
        <v>#REF!</v>
      </c>
      <c r="EJ28" s="43" t="e">
        <f>IF(#REF!=38,3,0)</f>
        <v>#REF!</v>
      </c>
      <c r="EK28" s="43" t="e">
        <f>IF(#REF!=39,2,0)</f>
        <v>#REF!</v>
      </c>
      <c r="EL28" s="43" t="e">
        <f>IF(#REF!=40,1,0)</f>
        <v>#REF!</v>
      </c>
      <c r="EM28" s="43" t="e">
        <f>IF(#REF!&gt;20,0,0)</f>
        <v>#REF!</v>
      </c>
      <c r="EN28" s="43" t="e">
        <f>IF(#REF!="сх",0,0)</f>
        <v>#REF!</v>
      </c>
      <c r="EO28" s="43" t="e">
        <f>SUM(CY28:EN28)</f>
        <v>#REF!</v>
      </c>
      <c r="EP28" s="43"/>
      <c r="EQ28" s="43" t="e">
        <f>IF(#REF!="сх","ноль",IF(#REF!&gt;0,#REF!,"Ноль"))</f>
        <v>#REF!</v>
      </c>
      <c r="ER28" s="43" t="e">
        <f>IF(#REF!="сх","ноль",IF(#REF!&gt;0,#REF!,"Ноль"))</f>
        <v>#REF!</v>
      </c>
      <c r="ES28" s="43"/>
      <c r="ET28" s="43" t="e">
        <f>MIN(EQ28,ER28)</f>
        <v>#REF!</v>
      </c>
      <c r="EU28" s="43" t="e">
        <f>IF(#REF!=#REF!,IF(#REF!&lt;#REF!,#REF!,EY28),#REF!)</f>
        <v>#REF!</v>
      </c>
      <c r="EV28" s="43" t="e">
        <f>IF(#REF!=#REF!,IF(#REF!&lt;#REF!,0,1))</f>
        <v>#REF!</v>
      </c>
      <c r="EW28" s="43" t="e">
        <f>IF(AND(ET28&gt;=21,ET28&lt;&gt;0),ET28,IF(#REF!&lt;#REF!,"СТОП",EU28+EV28))</f>
        <v>#REF!</v>
      </c>
      <c r="EX28" s="43"/>
      <c r="EY28" s="43">
        <v>15</v>
      </c>
      <c r="EZ28" s="43">
        <v>16</v>
      </c>
      <c r="FA28" s="43"/>
      <c r="FB28" s="45" t="e">
        <f>IF(#REF!=1,25,0)</f>
        <v>#REF!</v>
      </c>
      <c r="FC28" s="45" t="e">
        <f>IF(#REF!=2,22,0)</f>
        <v>#REF!</v>
      </c>
      <c r="FD28" s="45" t="e">
        <f>IF(#REF!=3,20,0)</f>
        <v>#REF!</v>
      </c>
      <c r="FE28" s="45" t="e">
        <f>IF(#REF!=4,18,0)</f>
        <v>#REF!</v>
      </c>
      <c r="FF28" s="45" t="e">
        <f>IF(#REF!=5,16,0)</f>
        <v>#REF!</v>
      </c>
      <c r="FG28" s="45" t="e">
        <f>IF(#REF!=6,15,0)</f>
        <v>#REF!</v>
      </c>
      <c r="FH28" s="45" t="e">
        <f>IF(#REF!=7,14,0)</f>
        <v>#REF!</v>
      </c>
      <c r="FI28" s="45" t="e">
        <f>IF(#REF!=8,13,0)</f>
        <v>#REF!</v>
      </c>
      <c r="FJ28" s="45" t="e">
        <f>IF(#REF!=9,12,0)</f>
        <v>#REF!</v>
      </c>
      <c r="FK28" s="45" t="e">
        <f>IF(#REF!=10,11,0)</f>
        <v>#REF!</v>
      </c>
      <c r="FL28" s="45" t="e">
        <f>IF(#REF!=11,10,0)</f>
        <v>#REF!</v>
      </c>
      <c r="FM28" s="45" t="e">
        <f>IF(#REF!=12,9,0)</f>
        <v>#REF!</v>
      </c>
      <c r="FN28" s="45" t="e">
        <f>IF(#REF!=13,8,0)</f>
        <v>#REF!</v>
      </c>
      <c r="FO28" s="45" t="e">
        <f>IF(#REF!=14,7,0)</f>
        <v>#REF!</v>
      </c>
      <c r="FP28" s="45" t="e">
        <f>IF(#REF!=15,6,0)</f>
        <v>#REF!</v>
      </c>
      <c r="FQ28" s="45" t="e">
        <f>IF(#REF!=16,5,0)</f>
        <v>#REF!</v>
      </c>
      <c r="FR28" s="45" t="e">
        <f>IF(#REF!=17,4,0)</f>
        <v>#REF!</v>
      </c>
      <c r="FS28" s="45" t="e">
        <f>IF(#REF!=18,3,0)</f>
        <v>#REF!</v>
      </c>
      <c r="FT28" s="45" t="e">
        <f>IF(#REF!=19,2,0)</f>
        <v>#REF!</v>
      </c>
      <c r="FU28" s="45" t="e">
        <f>IF(#REF!=20,1,0)</f>
        <v>#REF!</v>
      </c>
      <c r="FV28" s="45" t="e">
        <f>IF(#REF!&gt;20,0,0)</f>
        <v>#REF!</v>
      </c>
      <c r="FW28" s="45" t="e">
        <f>IF(#REF!="сх",0,0)</f>
        <v>#REF!</v>
      </c>
      <c r="FX28" s="45" t="e">
        <f>SUM(FB28:FW28)</f>
        <v>#REF!</v>
      </c>
      <c r="FY28" s="45" t="e">
        <f>IF(#REF!=1,25,0)</f>
        <v>#REF!</v>
      </c>
      <c r="FZ28" s="45" t="e">
        <f>IF(#REF!=2,22,0)</f>
        <v>#REF!</v>
      </c>
      <c r="GA28" s="45" t="e">
        <f>IF(#REF!=3,20,0)</f>
        <v>#REF!</v>
      </c>
      <c r="GB28" s="45" t="e">
        <f>IF(#REF!=4,18,0)</f>
        <v>#REF!</v>
      </c>
      <c r="GC28" s="45" t="e">
        <f>IF(#REF!=5,16,0)</f>
        <v>#REF!</v>
      </c>
      <c r="GD28" s="45" t="e">
        <f>IF(#REF!=6,15,0)</f>
        <v>#REF!</v>
      </c>
      <c r="GE28" s="45" t="e">
        <f>IF(#REF!=7,14,0)</f>
        <v>#REF!</v>
      </c>
      <c r="GF28" s="45" t="e">
        <f>IF(#REF!=8,13,0)</f>
        <v>#REF!</v>
      </c>
      <c r="GG28" s="45" t="e">
        <f>IF(#REF!=9,12,0)</f>
        <v>#REF!</v>
      </c>
      <c r="GH28" s="45" t="e">
        <f>IF(#REF!=10,11,0)</f>
        <v>#REF!</v>
      </c>
      <c r="GI28" s="45" t="e">
        <f>IF(#REF!=11,10,0)</f>
        <v>#REF!</v>
      </c>
      <c r="GJ28" s="45" t="e">
        <f>IF(#REF!=12,9,0)</f>
        <v>#REF!</v>
      </c>
      <c r="GK28" s="45" t="e">
        <f>IF(#REF!=13,8,0)</f>
        <v>#REF!</v>
      </c>
      <c r="GL28" s="45" t="e">
        <f>IF(#REF!=14,7,0)</f>
        <v>#REF!</v>
      </c>
      <c r="GM28" s="45" t="e">
        <f>IF(#REF!=15,6,0)</f>
        <v>#REF!</v>
      </c>
      <c r="GN28" s="45" t="e">
        <f>IF(#REF!=16,5,0)</f>
        <v>#REF!</v>
      </c>
      <c r="GO28" s="45" t="e">
        <f>IF(#REF!=17,4,0)</f>
        <v>#REF!</v>
      </c>
      <c r="GP28" s="45" t="e">
        <f>IF(#REF!=18,3,0)</f>
        <v>#REF!</v>
      </c>
      <c r="GQ28" s="45" t="e">
        <f>IF(#REF!=19,2,0)</f>
        <v>#REF!</v>
      </c>
      <c r="GR28" s="45" t="e">
        <f>IF(#REF!=20,1,0)</f>
        <v>#REF!</v>
      </c>
      <c r="GS28" s="45" t="e">
        <f>IF(#REF!&gt;20,0,0)</f>
        <v>#REF!</v>
      </c>
      <c r="GT28" s="45" t="e">
        <f>IF(#REF!="сх",0,0)</f>
        <v>#REF!</v>
      </c>
      <c r="GU28" s="45" t="e">
        <f>SUM(FY28:GT28)</f>
        <v>#REF!</v>
      </c>
      <c r="GV28" s="45" t="e">
        <f>IF(#REF!=1,100,0)</f>
        <v>#REF!</v>
      </c>
      <c r="GW28" s="45" t="e">
        <f>IF(#REF!=2,98,0)</f>
        <v>#REF!</v>
      </c>
      <c r="GX28" s="45" t="e">
        <f>IF(#REF!=3,95,0)</f>
        <v>#REF!</v>
      </c>
      <c r="GY28" s="45" t="e">
        <f>IF(#REF!=4,93,0)</f>
        <v>#REF!</v>
      </c>
      <c r="GZ28" s="45" t="e">
        <f>IF(#REF!=5,90,0)</f>
        <v>#REF!</v>
      </c>
      <c r="HA28" s="45" t="e">
        <f>IF(#REF!=6,88,0)</f>
        <v>#REF!</v>
      </c>
      <c r="HB28" s="45" t="e">
        <f>IF(#REF!=7,85,0)</f>
        <v>#REF!</v>
      </c>
      <c r="HC28" s="45" t="e">
        <f>IF(#REF!=8,83,0)</f>
        <v>#REF!</v>
      </c>
      <c r="HD28" s="45" t="e">
        <f>IF(#REF!=9,80,0)</f>
        <v>#REF!</v>
      </c>
      <c r="HE28" s="45" t="e">
        <f>IF(#REF!=10,78,0)</f>
        <v>#REF!</v>
      </c>
      <c r="HF28" s="45" t="e">
        <f>IF(#REF!=11,75,0)</f>
        <v>#REF!</v>
      </c>
      <c r="HG28" s="45" t="e">
        <f>IF(#REF!=12,73,0)</f>
        <v>#REF!</v>
      </c>
      <c r="HH28" s="45" t="e">
        <f>IF(#REF!=13,70,0)</f>
        <v>#REF!</v>
      </c>
      <c r="HI28" s="45" t="e">
        <f>IF(#REF!=14,68,0)</f>
        <v>#REF!</v>
      </c>
      <c r="HJ28" s="45" t="e">
        <f>IF(#REF!=15,65,0)</f>
        <v>#REF!</v>
      </c>
      <c r="HK28" s="45" t="e">
        <f>IF(#REF!=16,63,0)</f>
        <v>#REF!</v>
      </c>
      <c r="HL28" s="45" t="e">
        <f>IF(#REF!=17,60,0)</f>
        <v>#REF!</v>
      </c>
      <c r="HM28" s="45" t="e">
        <f>IF(#REF!=18,58,0)</f>
        <v>#REF!</v>
      </c>
      <c r="HN28" s="45" t="e">
        <f>IF(#REF!=19,55,0)</f>
        <v>#REF!</v>
      </c>
      <c r="HO28" s="45" t="e">
        <f>IF(#REF!=20,53,0)</f>
        <v>#REF!</v>
      </c>
      <c r="HP28" s="45" t="e">
        <f>IF(#REF!&gt;20,0,0)</f>
        <v>#REF!</v>
      </c>
      <c r="HQ28" s="45" t="e">
        <f>IF(#REF!="сх",0,0)</f>
        <v>#REF!</v>
      </c>
      <c r="HR28" s="45" t="e">
        <f>SUM(GV28:HQ28)</f>
        <v>#REF!</v>
      </c>
      <c r="HS28" s="45" t="e">
        <f>IF(#REF!=1,100,0)</f>
        <v>#REF!</v>
      </c>
      <c r="HT28" s="45" t="e">
        <f>IF(#REF!=2,98,0)</f>
        <v>#REF!</v>
      </c>
      <c r="HU28" s="45" t="e">
        <f>IF(#REF!=3,95,0)</f>
        <v>#REF!</v>
      </c>
      <c r="HV28" s="45" t="e">
        <f>IF(#REF!=4,93,0)</f>
        <v>#REF!</v>
      </c>
      <c r="HW28" s="45" t="e">
        <f>IF(#REF!=5,90,0)</f>
        <v>#REF!</v>
      </c>
      <c r="HX28" s="45" t="e">
        <f>IF(#REF!=6,88,0)</f>
        <v>#REF!</v>
      </c>
      <c r="HY28" s="45" t="e">
        <f>IF(#REF!=7,85,0)</f>
        <v>#REF!</v>
      </c>
      <c r="HZ28" s="45" t="e">
        <f>IF(#REF!=8,83,0)</f>
        <v>#REF!</v>
      </c>
      <c r="IA28" s="45" t="e">
        <f>IF(#REF!=9,80,0)</f>
        <v>#REF!</v>
      </c>
      <c r="IB28" s="45" t="e">
        <f>IF(#REF!=10,78,0)</f>
        <v>#REF!</v>
      </c>
      <c r="IC28" s="45" t="e">
        <f>IF(#REF!=11,75,0)</f>
        <v>#REF!</v>
      </c>
      <c r="ID28" s="45" t="e">
        <f>IF(#REF!=12,73,0)</f>
        <v>#REF!</v>
      </c>
      <c r="IE28" s="45" t="e">
        <f>IF(#REF!=13,70,0)</f>
        <v>#REF!</v>
      </c>
      <c r="IF28" s="45" t="e">
        <f>IF(#REF!=14,68,0)</f>
        <v>#REF!</v>
      </c>
      <c r="IG28" s="45" t="e">
        <f>IF(#REF!=15,65,0)</f>
        <v>#REF!</v>
      </c>
      <c r="IH28" s="45" t="e">
        <f>IF(#REF!=16,63,0)</f>
        <v>#REF!</v>
      </c>
      <c r="II28" s="45" t="e">
        <f>IF(#REF!=17,60,0)</f>
        <v>#REF!</v>
      </c>
      <c r="IJ28" s="45" t="e">
        <f>IF(#REF!=18,58,0)</f>
        <v>#REF!</v>
      </c>
      <c r="IK28" s="45" t="e">
        <f>IF(#REF!=19,55,0)</f>
        <v>#REF!</v>
      </c>
      <c r="IL28" s="45" t="e">
        <f>IF(#REF!=20,53,0)</f>
        <v>#REF!</v>
      </c>
      <c r="IM28" s="45" t="e">
        <f>IF(#REF!&gt;20,0,0)</f>
        <v>#REF!</v>
      </c>
      <c r="IN28" s="45" t="e">
        <f>IF(#REF!="сх",0,0)</f>
        <v>#REF!</v>
      </c>
      <c r="IO28" s="45" t="e">
        <f>SUM(HS28:IN28)</f>
        <v>#REF!</v>
      </c>
      <c r="IP28" s="43"/>
      <c r="IQ28" s="43"/>
      <c r="IR28" s="43"/>
      <c r="IS28" s="43"/>
    </row>
    <row r="29" spans="1:253" s="49" customFormat="1" ht="34.5">
      <c r="A29" s="92"/>
      <c r="B29" s="76"/>
      <c r="C29" s="74"/>
      <c r="D29" s="40" t="s">
        <v>41</v>
      </c>
      <c r="E29" s="40" t="s">
        <v>42</v>
      </c>
      <c r="F29" s="41">
        <v>78</v>
      </c>
      <c r="G29" s="52">
        <v>6</v>
      </c>
      <c r="H29" s="53">
        <v>35</v>
      </c>
      <c r="I29" s="52">
        <v>6</v>
      </c>
      <c r="J29" s="53">
        <v>35</v>
      </c>
      <c r="K29" s="67"/>
      <c r="L29" s="47"/>
      <c r="M29" s="22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7"/>
      <c r="IQ29" s="47"/>
      <c r="IR29" s="47"/>
      <c r="IS29" s="47"/>
    </row>
    <row r="30" spans="1:253" s="49" customFormat="1" ht="35.25" thickBot="1">
      <c r="A30" s="92"/>
      <c r="B30" s="76"/>
      <c r="C30" s="74"/>
      <c r="D30" s="40" t="s">
        <v>43</v>
      </c>
      <c r="E30" s="40" t="s">
        <v>81</v>
      </c>
      <c r="F30" s="41">
        <v>132</v>
      </c>
      <c r="G30" s="52">
        <v>8</v>
      </c>
      <c r="H30" s="53">
        <v>33</v>
      </c>
      <c r="I30" s="52">
        <v>9</v>
      </c>
      <c r="J30" s="53">
        <v>32</v>
      </c>
      <c r="K30" s="67"/>
      <c r="L30" s="47"/>
      <c r="M30" s="22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7"/>
      <c r="IQ30" s="47"/>
      <c r="IR30" s="47"/>
      <c r="IS30" s="47"/>
    </row>
    <row r="31" spans="1:253" s="46" customFormat="1" ht="34.5">
      <c r="A31" s="91">
        <v>5</v>
      </c>
      <c r="B31" s="75" t="s">
        <v>59</v>
      </c>
      <c r="C31" s="73" t="s">
        <v>60</v>
      </c>
      <c r="D31" s="38" t="s">
        <v>61</v>
      </c>
      <c r="E31" s="38" t="s">
        <v>34</v>
      </c>
      <c r="F31" s="39">
        <v>999</v>
      </c>
      <c r="G31" s="56">
        <v>11</v>
      </c>
      <c r="H31" s="51">
        <v>30</v>
      </c>
      <c r="I31" s="56">
        <v>10</v>
      </c>
      <c r="J31" s="51">
        <v>31</v>
      </c>
      <c r="K31" s="66">
        <v>161</v>
      </c>
      <c r="L31" s="43"/>
      <c r="M31" s="44"/>
      <c r="N31" s="43" t="e">
        <f>IF(#REF!=1,25,0)</f>
        <v>#REF!</v>
      </c>
      <c r="O31" s="43" t="e">
        <f>IF(#REF!=2,22,0)</f>
        <v>#REF!</v>
      </c>
      <c r="P31" s="43" t="e">
        <f>IF(#REF!=3,20,0)</f>
        <v>#REF!</v>
      </c>
      <c r="Q31" s="43" t="e">
        <f>IF(#REF!=4,18,0)</f>
        <v>#REF!</v>
      </c>
      <c r="R31" s="43" t="e">
        <f>IF(#REF!=5,16,0)</f>
        <v>#REF!</v>
      </c>
      <c r="S31" s="43" t="e">
        <f>IF(#REF!=6,15,0)</f>
        <v>#REF!</v>
      </c>
      <c r="T31" s="43" t="e">
        <f>IF(#REF!=7,14,0)</f>
        <v>#REF!</v>
      </c>
      <c r="U31" s="43" t="e">
        <f>IF(#REF!=8,13,0)</f>
        <v>#REF!</v>
      </c>
      <c r="V31" s="43" t="e">
        <f>IF(#REF!=9,12,0)</f>
        <v>#REF!</v>
      </c>
      <c r="W31" s="43" t="e">
        <f>IF(#REF!=10,11,0)</f>
        <v>#REF!</v>
      </c>
      <c r="X31" s="43" t="e">
        <f>IF(#REF!=11,10,0)</f>
        <v>#REF!</v>
      </c>
      <c r="Y31" s="43" t="e">
        <f>IF(#REF!=12,9,0)</f>
        <v>#REF!</v>
      </c>
      <c r="Z31" s="43" t="e">
        <f>IF(#REF!=13,8,0)</f>
        <v>#REF!</v>
      </c>
      <c r="AA31" s="43" t="e">
        <f>IF(#REF!=14,7,0)</f>
        <v>#REF!</v>
      </c>
      <c r="AB31" s="43" t="e">
        <f>IF(#REF!=15,6,0)</f>
        <v>#REF!</v>
      </c>
      <c r="AC31" s="43" t="e">
        <f>IF(#REF!=16,5,0)</f>
        <v>#REF!</v>
      </c>
      <c r="AD31" s="43" t="e">
        <f>IF(#REF!=17,4,0)</f>
        <v>#REF!</v>
      </c>
      <c r="AE31" s="43" t="e">
        <f>IF(#REF!=18,3,0)</f>
        <v>#REF!</v>
      </c>
      <c r="AF31" s="43" t="e">
        <f>IF(#REF!=19,2,0)</f>
        <v>#REF!</v>
      </c>
      <c r="AG31" s="43" t="e">
        <f>IF(#REF!=20,1,0)</f>
        <v>#REF!</v>
      </c>
      <c r="AH31" s="43" t="e">
        <f>IF(#REF!&gt;20,0,0)</f>
        <v>#REF!</v>
      </c>
      <c r="AI31" s="43" t="e">
        <f>IF(#REF!="сх",0,0)</f>
        <v>#REF!</v>
      </c>
      <c r="AJ31" s="43" t="e">
        <f>SUM(N31:AH31)</f>
        <v>#REF!</v>
      </c>
      <c r="AK31" s="43" t="e">
        <f>IF(#REF!=1,25,0)</f>
        <v>#REF!</v>
      </c>
      <c r="AL31" s="43" t="e">
        <f>IF(#REF!=2,22,0)</f>
        <v>#REF!</v>
      </c>
      <c r="AM31" s="43" t="e">
        <f>IF(#REF!=3,20,0)</f>
        <v>#REF!</v>
      </c>
      <c r="AN31" s="43" t="e">
        <f>IF(#REF!=4,18,0)</f>
        <v>#REF!</v>
      </c>
      <c r="AO31" s="43" t="e">
        <f>IF(#REF!=5,16,0)</f>
        <v>#REF!</v>
      </c>
      <c r="AP31" s="43" t="e">
        <f>IF(#REF!=6,15,0)</f>
        <v>#REF!</v>
      </c>
      <c r="AQ31" s="43" t="e">
        <f>IF(#REF!=7,14,0)</f>
        <v>#REF!</v>
      </c>
      <c r="AR31" s="43" t="e">
        <f>IF(#REF!=8,13,0)</f>
        <v>#REF!</v>
      </c>
      <c r="AS31" s="43" t="e">
        <f>IF(#REF!=9,12,0)</f>
        <v>#REF!</v>
      </c>
      <c r="AT31" s="43" t="e">
        <f>IF(#REF!=10,11,0)</f>
        <v>#REF!</v>
      </c>
      <c r="AU31" s="43" t="e">
        <f>IF(#REF!=11,10,0)</f>
        <v>#REF!</v>
      </c>
      <c r="AV31" s="43" t="e">
        <f>IF(#REF!=12,9,0)</f>
        <v>#REF!</v>
      </c>
      <c r="AW31" s="43" t="e">
        <f>IF(#REF!=13,8,0)</f>
        <v>#REF!</v>
      </c>
      <c r="AX31" s="43" t="e">
        <f>IF(#REF!=14,7,0)</f>
        <v>#REF!</v>
      </c>
      <c r="AY31" s="43" t="e">
        <f>IF(#REF!=15,6,0)</f>
        <v>#REF!</v>
      </c>
      <c r="AZ31" s="43" t="e">
        <f>IF(#REF!=16,5,0)</f>
        <v>#REF!</v>
      </c>
      <c r="BA31" s="43" t="e">
        <f>IF(#REF!=17,4,0)</f>
        <v>#REF!</v>
      </c>
      <c r="BB31" s="43" t="e">
        <f>IF(#REF!=18,3,0)</f>
        <v>#REF!</v>
      </c>
      <c r="BC31" s="43" t="e">
        <f>IF(#REF!=19,2,0)</f>
        <v>#REF!</v>
      </c>
      <c r="BD31" s="43" t="e">
        <f>IF(#REF!=20,1,0)</f>
        <v>#REF!</v>
      </c>
      <c r="BE31" s="43" t="e">
        <f>IF(#REF!&gt;20,0,0)</f>
        <v>#REF!</v>
      </c>
      <c r="BF31" s="43" t="e">
        <f>IF(#REF!="сх",0,0)</f>
        <v>#REF!</v>
      </c>
      <c r="BG31" s="43" t="e">
        <f>SUM(AK31:BE31)</f>
        <v>#REF!</v>
      </c>
      <c r="BH31" s="43" t="e">
        <f>IF(#REF!=1,45,0)</f>
        <v>#REF!</v>
      </c>
      <c r="BI31" s="43" t="e">
        <f>IF(#REF!=2,42,0)</f>
        <v>#REF!</v>
      </c>
      <c r="BJ31" s="43" t="e">
        <f>IF(#REF!=3,40,0)</f>
        <v>#REF!</v>
      </c>
      <c r="BK31" s="43" t="e">
        <f>IF(#REF!=4,38,0)</f>
        <v>#REF!</v>
      </c>
      <c r="BL31" s="43" t="e">
        <f>IF(#REF!=5,36,0)</f>
        <v>#REF!</v>
      </c>
      <c r="BM31" s="43" t="e">
        <f>IF(#REF!=6,35,0)</f>
        <v>#REF!</v>
      </c>
      <c r="BN31" s="43" t="e">
        <f>IF(#REF!=7,34,0)</f>
        <v>#REF!</v>
      </c>
      <c r="BO31" s="43" t="e">
        <f>IF(#REF!=8,33,0)</f>
        <v>#REF!</v>
      </c>
      <c r="BP31" s="43" t="e">
        <f>IF(#REF!=9,32,0)</f>
        <v>#REF!</v>
      </c>
      <c r="BQ31" s="43" t="e">
        <f>IF(#REF!=10,31,0)</f>
        <v>#REF!</v>
      </c>
      <c r="BR31" s="43" t="e">
        <f>IF(#REF!=11,30,0)</f>
        <v>#REF!</v>
      </c>
      <c r="BS31" s="43" t="e">
        <f>IF(#REF!=12,29,0)</f>
        <v>#REF!</v>
      </c>
      <c r="BT31" s="43" t="e">
        <f>IF(#REF!=13,28,0)</f>
        <v>#REF!</v>
      </c>
      <c r="BU31" s="43" t="e">
        <f>IF(#REF!=14,27,0)</f>
        <v>#REF!</v>
      </c>
      <c r="BV31" s="43" t="e">
        <f>IF(#REF!=15,26,0)</f>
        <v>#REF!</v>
      </c>
      <c r="BW31" s="43" t="e">
        <f>IF(#REF!=16,25,0)</f>
        <v>#REF!</v>
      </c>
      <c r="BX31" s="43" t="e">
        <f>IF(#REF!=17,24,0)</f>
        <v>#REF!</v>
      </c>
      <c r="BY31" s="43" t="e">
        <f>IF(#REF!=18,23,0)</f>
        <v>#REF!</v>
      </c>
      <c r="BZ31" s="43" t="e">
        <f>IF(#REF!=19,22,0)</f>
        <v>#REF!</v>
      </c>
      <c r="CA31" s="43" t="e">
        <f>IF(#REF!=20,21,0)</f>
        <v>#REF!</v>
      </c>
      <c r="CB31" s="43" t="e">
        <f>IF(#REF!=21,20,0)</f>
        <v>#REF!</v>
      </c>
      <c r="CC31" s="43" t="e">
        <f>IF(#REF!=22,19,0)</f>
        <v>#REF!</v>
      </c>
      <c r="CD31" s="43" t="e">
        <f>IF(#REF!=23,18,0)</f>
        <v>#REF!</v>
      </c>
      <c r="CE31" s="43" t="e">
        <f>IF(#REF!=24,17,0)</f>
        <v>#REF!</v>
      </c>
      <c r="CF31" s="43" t="e">
        <f>IF(#REF!=25,16,0)</f>
        <v>#REF!</v>
      </c>
      <c r="CG31" s="43" t="e">
        <f>IF(#REF!=26,15,0)</f>
        <v>#REF!</v>
      </c>
      <c r="CH31" s="43" t="e">
        <f>IF(#REF!=27,14,0)</f>
        <v>#REF!</v>
      </c>
      <c r="CI31" s="43" t="e">
        <f>IF(#REF!=28,13,0)</f>
        <v>#REF!</v>
      </c>
      <c r="CJ31" s="43" t="e">
        <f>IF(#REF!=29,12,0)</f>
        <v>#REF!</v>
      </c>
      <c r="CK31" s="43" t="e">
        <f>IF(#REF!=30,11,0)</f>
        <v>#REF!</v>
      </c>
      <c r="CL31" s="43" t="e">
        <f>IF(#REF!=31,10,0)</f>
        <v>#REF!</v>
      </c>
      <c r="CM31" s="43" t="e">
        <f>IF(#REF!=32,9,0)</f>
        <v>#REF!</v>
      </c>
      <c r="CN31" s="43" t="e">
        <f>IF(#REF!=33,8,0)</f>
        <v>#REF!</v>
      </c>
      <c r="CO31" s="43" t="e">
        <f>IF(#REF!=34,7,0)</f>
        <v>#REF!</v>
      </c>
      <c r="CP31" s="43" t="e">
        <f>IF(#REF!=35,6,0)</f>
        <v>#REF!</v>
      </c>
      <c r="CQ31" s="43" t="e">
        <f>IF(#REF!=36,5,0)</f>
        <v>#REF!</v>
      </c>
      <c r="CR31" s="43" t="e">
        <f>IF(#REF!=37,4,0)</f>
        <v>#REF!</v>
      </c>
      <c r="CS31" s="43" t="e">
        <f>IF(#REF!=38,3,0)</f>
        <v>#REF!</v>
      </c>
      <c r="CT31" s="43" t="e">
        <f>IF(#REF!=39,2,0)</f>
        <v>#REF!</v>
      </c>
      <c r="CU31" s="43" t="e">
        <f>IF(#REF!=40,1,0)</f>
        <v>#REF!</v>
      </c>
      <c r="CV31" s="43" t="e">
        <f>IF(#REF!&gt;20,0,0)</f>
        <v>#REF!</v>
      </c>
      <c r="CW31" s="43" t="e">
        <f>IF(#REF!="сх",0,0)</f>
        <v>#REF!</v>
      </c>
      <c r="CX31" s="43" t="e">
        <f>SUM(BH31:CW31)</f>
        <v>#REF!</v>
      </c>
      <c r="CY31" s="43" t="e">
        <f>IF(#REF!=1,45,0)</f>
        <v>#REF!</v>
      </c>
      <c r="CZ31" s="43" t="e">
        <f>IF(#REF!=2,42,0)</f>
        <v>#REF!</v>
      </c>
      <c r="DA31" s="43" t="e">
        <f>IF(#REF!=3,40,0)</f>
        <v>#REF!</v>
      </c>
      <c r="DB31" s="43" t="e">
        <f>IF(#REF!=4,38,0)</f>
        <v>#REF!</v>
      </c>
      <c r="DC31" s="43" t="e">
        <f>IF(#REF!=5,36,0)</f>
        <v>#REF!</v>
      </c>
      <c r="DD31" s="43" t="e">
        <f>IF(#REF!=6,35,0)</f>
        <v>#REF!</v>
      </c>
      <c r="DE31" s="43" t="e">
        <f>IF(#REF!=7,34,0)</f>
        <v>#REF!</v>
      </c>
      <c r="DF31" s="43" t="e">
        <f>IF(#REF!=8,33,0)</f>
        <v>#REF!</v>
      </c>
      <c r="DG31" s="43" t="e">
        <f>IF(#REF!=9,32,0)</f>
        <v>#REF!</v>
      </c>
      <c r="DH31" s="43" t="e">
        <f>IF(#REF!=10,31,0)</f>
        <v>#REF!</v>
      </c>
      <c r="DI31" s="43" t="e">
        <f>IF(#REF!=11,30,0)</f>
        <v>#REF!</v>
      </c>
      <c r="DJ31" s="43" t="e">
        <f>IF(#REF!=12,29,0)</f>
        <v>#REF!</v>
      </c>
      <c r="DK31" s="43" t="e">
        <f>IF(#REF!=13,28,0)</f>
        <v>#REF!</v>
      </c>
      <c r="DL31" s="43" t="e">
        <f>IF(#REF!=14,27,0)</f>
        <v>#REF!</v>
      </c>
      <c r="DM31" s="43" t="e">
        <f>IF(#REF!=15,26,0)</f>
        <v>#REF!</v>
      </c>
      <c r="DN31" s="43" t="e">
        <f>IF(#REF!=16,25,0)</f>
        <v>#REF!</v>
      </c>
      <c r="DO31" s="43" t="e">
        <f>IF(#REF!=17,24,0)</f>
        <v>#REF!</v>
      </c>
      <c r="DP31" s="43" t="e">
        <f>IF(#REF!=18,23,0)</f>
        <v>#REF!</v>
      </c>
      <c r="DQ31" s="43" t="e">
        <f>IF(#REF!=19,22,0)</f>
        <v>#REF!</v>
      </c>
      <c r="DR31" s="43" t="e">
        <f>IF(#REF!=20,21,0)</f>
        <v>#REF!</v>
      </c>
      <c r="DS31" s="43" t="e">
        <f>IF(#REF!=21,20,0)</f>
        <v>#REF!</v>
      </c>
      <c r="DT31" s="43" t="e">
        <f>IF(#REF!=22,19,0)</f>
        <v>#REF!</v>
      </c>
      <c r="DU31" s="43" t="e">
        <f>IF(#REF!=23,18,0)</f>
        <v>#REF!</v>
      </c>
      <c r="DV31" s="43" t="e">
        <f>IF(#REF!=24,17,0)</f>
        <v>#REF!</v>
      </c>
      <c r="DW31" s="43" t="e">
        <f>IF(#REF!=25,16,0)</f>
        <v>#REF!</v>
      </c>
      <c r="DX31" s="43" t="e">
        <f>IF(#REF!=26,15,0)</f>
        <v>#REF!</v>
      </c>
      <c r="DY31" s="43" t="e">
        <f>IF(#REF!=27,14,0)</f>
        <v>#REF!</v>
      </c>
      <c r="DZ31" s="43" t="e">
        <f>IF(#REF!=28,13,0)</f>
        <v>#REF!</v>
      </c>
      <c r="EA31" s="43" t="e">
        <f>IF(#REF!=29,12,0)</f>
        <v>#REF!</v>
      </c>
      <c r="EB31" s="43" t="e">
        <f>IF(#REF!=30,11,0)</f>
        <v>#REF!</v>
      </c>
      <c r="EC31" s="43" t="e">
        <f>IF(#REF!=31,10,0)</f>
        <v>#REF!</v>
      </c>
      <c r="ED31" s="43" t="e">
        <f>IF(#REF!=32,9,0)</f>
        <v>#REF!</v>
      </c>
      <c r="EE31" s="43" t="e">
        <f>IF(#REF!=33,8,0)</f>
        <v>#REF!</v>
      </c>
      <c r="EF31" s="43" t="e">
        <f>IF(#REF!=34,7,0)</f>
        <v>#REF!</v>
      </c>
      <c r="EG31" s="43" t="e">
        <f>IF(#REF!=35,6,0)</f>
        <v>#REF!</v>
      </c>
      <c r="EH31" s="43" t="e">
        <f>IF(#REF!=36,5,0)</f>
        <v>#REF!</v>
      </c>
      <c r="EI31" s="43" t="e">
        <f>IF(#REF!=37,4,0)</f>
        <v>#REF!</v>
      </c>
      <c r="EJ31" s="43" t="e">
        <f>IF(#REF!=38,3,0)</f>
        <v>#REF!</v>
      </c>
      <c r="EK31" s="43" t="e">
        <f>IF(#REF!=39,2,0)</f>
        <v>#REF!</v>
      </c>
      <c r="EL31" s="43" t="e">
        <f>IF(#REF!=40,1,0)</f>
        <v>#REF!</v>
      </c>
      <c r="EM31" s="43" t="e">
        <f>IF(#REF!&gt;20,0,0)</f>
        <v>#REF!</v>
      </c>
      <c r="EN31" s="43" t="e">
        <f>IF(#REF!="сх",0,0)</f>
        <v>#REF!</v>
      </c>
      <c r="EO31" s="43" t="e">
        <f>SUM(CY31:EN31)</f>
        <v>#REF!</v>
      </c>
      <c r="EP31" s="43"/>
      <c r="EQ31" s="43" t="e">
        <f>IF(#REF!="сх","ноль",IF(#REF!&gt;0,#REF!,"Ноль"))</f>
        <v>#REF!</v>
      </c>
      <c r="ER31" s="43" t="e">
        <f>IF(#REF!="сх","ноль",IF(#REF!&gt;0,#REF!,"Ноль"))</f>
        <v>#REF!</v>
      </c>
      <c r="ES31" s="43"/>
      <c r="ET31" s="43" t="e">
        <f>MIN(EQ31,ER31)</f>
        <v>#REF!</v>
      </c>
      <c r="EU31" s="43" t="e">
        <f>IF(#REF!=#REF!,IF(#REF!&lt;#REF!,#REF!,EY31),#REF!)</f>
        <v>#REF!</v>
      </c>
      <c r="EV31" s="43" t="e">
        <f>IF(#REF!=#REF!,IF(#REF!&lt;#REF!,0,1))</f>
        <v>#REF!</v>
      </c>
      <c r="EW31" s="43" t="e">
        <f>IF(AND(ET31&gt;=21,ET31&lt;&gt;0),ET31,IF(#REF!&lt;#REF!,"СТОП",EU31+EV31))</f>
        <v>#REF!</v>
      </c>
      <c r="EX31" s="43"/>
      <c r="EY31" s="43">
        <v>15</v>
      </c>
      <c r="EZ31" s="43">
        <v>16</v>
      </c>
      <c r="FA31" s="43"/>
      <c r="FB31" s="45" t="e">
        <f>IF(#REF!=1,25,0)</f>
        <v>#REF!</v>
      </c>
      <c r="FC31" s="45" t="e">
        <f>IF(#REF!=2,22,0)</f>
        <v>#REF!</v>
      </c>
      <c r="FD31" s="45" t="e">
        <f>IF(#REF!=3,20,0)</f>
        <v>#REF!</v>
      </c>
      <c r="FE31" s="45" t="e">
        <f>IF(#REF!=4,18,0)</f>
        <v>#REF!</v>
      </c>
      <c r="FF31" s="45" t="e">
        <f>IF(#REF!=5,16,0)</f>
        <v>#REF!</v>
      </c>
      <c r="FG31" s="45" t="e">
        <f>IF(#REF!=6,15,0)</f>
        <v>#REF!</v>
      </c>
      <c r="FH31" s="45" t="e">
        <f>IF(#REF!=7,14,0)</f>
        <v>#REF!</v>
      </c>
      <c r="FI31" s="45" t="e">
        <f>IF(#REF!=8,13,0)</f>
        <v>#REF!</v>
      </c>
      <c r="FJ31" s="45" t="e">
        <f>IF(#REF!=9,12,0)</f>
        <v>#REF!</v>
      </c>
      <c r="FK31" s="45" t="e">
        <f>IF(#REF!=10,11,0)</f>
        <v>#REF!</v>
      </c>
      <c r="FL31" s="45" t="e">
        <f>IF(#REF!=11,10,0)</f>
        <v>#REF!</v>
      </c>
      <c r="FM31" s="45" t="e">
        <f>IF(#REF!=12,9,0)</f>
        <v>#REF!</v>
      </c>
      <c r="FN31" s="45" t="e">
        <f>IF(#REF!=13,8,0)</f>
        <v>#REF!</v>
      </c>
      <c r="FO31" s="45" t="e">
        <f>IF(#REF!=14,7,0)</f>
        <v>#REF!</v>
      </c>
      <c r="FP31" s="45" t="e">
        <f>IF(#REF!=15,6,0)</f>
        <v>#REF!</v>
      </c>
      <c r="FQ31" s="45" t="e">
        <f>IF(#REF!=16,5,0)</f>
        <v>#REF!</v>
      </c>
      <c r="FR31" s="45" t="e">
        <f>IF(#REF!=17,4,0)</f>
        <v>#REF!</v>
      </c>
      <c r="FS31" s="45" t="e">
        <f>IF(#REF!=18,3,0)</f>
        <v>#REF!</v>
      </c>
      <c r="FT31" s="45" t="e">
        <f>IF(#REF!=19,2,0)</f>
        <v>#REF!</v>
      </c>
      <c r="FU31" s="45" t="e">
        <f>IF(#REF!=20,1,0)</f>
        <v>#REF!</v>
      </c>
      <c r="FV31" s="45" t="e">
        <f>IF(#REF!&gt;20,0,0)</f>
        <v>#REF!</v>
      </c>
      <c r="FW31" s="45" t="e">
        <f>IF(#REF!="сх",0,0)</f>
        <v>#REF!</v>
      </c>
      <c r="FX31" s="45" t="e">
        <f>SUM(FB31:FW31)</f>
        <v>#REF!</v>
      </c>
      <c r="FY31" s="45" t="e">
        <f>IF(#REF!=1,25,0)</f>
        <v>#REF!</v>
      </c>
      <c r="FZ31" s="45" t="e">
        <f>IF(#REF!=2,22,0)</f>
        <v>#REF!</v>
      </c>
      <c r="GA31" s="45" t="e">
        <f>IF(#REF!=3,20,0)</f>
        <v>#REF!</v>
      </c>
      <c r="GB31" s="45" t="e">
        <f>IF(#REF!=4,18,0)</f>
        <v>#REF!</v>
      </c>
      <c r="GC31" s="45" t="e">
        <f>IF(#REF!=5,16,0)</f>
        <v>#REF!</v>
      </c>
      <c r="GD31" s="45" t="e">
        <f>IF(#REF!=6,15,0)</f>
        <v>#REF!</v>
      </c>
      <c r="GE31" s="45" t="e">
        <f>IF(#REF!=7,14,0)</f>
        <v>#REF!</v>
      </c>
      <c r="GF31" s="45" t="e">
        <f>IF(#REF!=8,13,0)</f>
        <v>#REF!</v>
      </c>
      <c r="GG31" s="45" t="e">
        <f>IF(#REF!=9,12,0)</f>
        <v>#REF!</v>
      </c>
      <c r="GH31" s="45" t="e">
        <f>IF(#REF!=10,11,0)</f>
        <v>#REF!</v>
      </c>
      <c r="GI31" s="45" t="e">
        <f>IF(#REF!=11,10,0)</f>
        <v>#REF!</v>
      </c>
      <c r="GJ31" s="45" t="e">
        <f>IF(#REF!=12,9,0)</f>
        <v>#REF!</v>
      </c>
      <c r="GK31" s="45" t="e">
        <f>IF(#REF!=13,8,0)</f>
        <v>#REF!</v>
      </c>
      <c r="GL31" s="45" t="e">
        <f>IF(#REF!=14,7,0)</f>
        <v>#REF!</v>
      </c>
      <c r="GM31" s="45" t="e">
        <f>IF(#REF!=15,6,0)</f>
        <v>#REF!</v>
      </c>
      <c r="GN31" s="45" t="e">
        <f>IF(#REF!=16,5,0)</f>
        <v>#REF!</v>
      </c>
      <c r="GO31" s="45" t="e">
        <f>IF(#REF!=17,4,0)</f>
        <v>#REF!</v>
      </c>
      <c r="GP31" s="45" t="e">
        <f>IF(#REF!=18,3,0)</f>
        <v>#REF!</v>
      </c>
      <c r="GQ31" s="45" t="e">
        <f>IF(#REF!=19,2,0)</f>
        <v>#REF!</v>
      </c>
      <c r="GR31" s="45" t="e">
        <f>IF(#REF!=20,1,0)</f>
        <v>#REF!</v>
      </c>
      <c r="GS31" s="45" t="e">
        <f>IF(#REF!&gt;20,0,0)</f>
        <v>#REF!</v>
      </c>
      <c r="GT31" s="45" t="e">
        <f>IF(#REF!="сх",0,0)</f>
        <v>#REF!</v>
      </c>
      <c r="GU31" s="45" t="e">
        <f>SUM(FY31:GT31)</f>
        <v>#REF!</v>
      </c>
      <c r="GV31" s="45" t="e">
        <f>IF(#REF!=1,100,0)</f>
        <v>#REF!</v>
      </c>
      <c r="GW31" s="45" t="e">
        <f>IF(#REF!=2,98,0)</f>
        <v>#REF!</v>
      </c>
      <c r="GX31" s="45" t="e">
        <f>IF(#REF!=3,95,0)</f>
        <v>#REF!</v>
      </c>
      <c r="GY31" s="45" t="e">
        <f>IF(#REF!=4,93,0)</f>
        <v>#REF!</v>
      </c>
      <c r="GZ31" s="45" t="e">
        <f>IF(#REF!=5,90,0)</f>
        <v>#REF!</v>
      </c>
      <c r="HA31" s="45" t="e">
        <f>IF(#REF!=6,88,0)</f>
        <v>#REF!</v>
      </c>
      <c r="HB31" s="45" t="e">
        <f>IF(#REF!=7,85,0)</f>
        <v>#REF!</v>
      </c>
      <c r="HC31" s="45" t="e">
        <f>IF(#REF!=8,83,0)</f>
        <v>#REF!</v>
      </c>
      <c r="HD31" s="45" t="e">
        <f>IF(#REF!=9,80,0)</f>
        <v>#REF!</v>
      </c>
      <c r="HE31" s="45" t="e">
        <f>IF(#REF!=10,78,0)</f>
        <v>#REF!</v>
      </c>
      <c r="HF31" s="45" t="e">
        <f>IF(#REF!=11,75,0)</f>
        <v>#REF!</v>
      </c>
      <c r="HG31" s="45" t="e">
        <f>IF(#REF!=12,73,0)</f>
        <v>#REF!</v>
      </c>
      <c r="HH31" s="45" t="e">
        <f>IF(#REF!=13,70,0)</f>
        <v>#REF!</v>
      </c>
      <c r="HI31" s="45" t="e">
        <f>IF(#REF!=14,68,0)</f>
        <v>#REF!</v>
      </c>
      <c r="HJ31" s="45" t="e">
        <f>IF(#REF!=15,65,0)</f>
        <v>#REF!</v>
      </c>
      <c r="HK31" s="45" t="e">
        <f>IF(#REF!=16,63,0)</f>
        <v>#REF!</v>
      </c>
      <c r="HL31" s="45" t="e">
        <f>IF(#REF!=17,60,0)</f>
        <v>#REF!</v>
      </c>
      <c r="HM31" s="45" t="e">
        <f>IF(#REF!=18,58,0)</f>
        <v>#REF!</v>
      </c>
      <c r="HN31" s="45" t="e">
        <f>IF(#REF!=19,55,0)</f>
        <v>#REF!</v>
      </c>
      <c r="HO31" s="45" t="e">
        <f>IF(#REF!=20,53,0)</f>
        <v>#REF!</v>
      </c>
      <c r="HP31" s="45" t="e">
        <f>IF(#REF!&gt;20,0,0)</f>
        <v>#REF!</v>
      </c>
      <c r="HQ31" s="45" t="e">
        <f>IF(#REF!="сх",0,0)</f>
        <v>#REF!</v>
      </c>
      <c r="HR31" s="45" t="e">
        <f>SUM(GV31:HQ31)</f>
        <v>#REF!</v>
      </c>
      <c r="HS31" s="45" t="e">
        <f>IF(#REF!=1,100,0)</f>
        <v>#REF!</v>
      </c>
      <c r="HT31" s="45" t="e">
        <f>IF(#REF!=2,98,0)</f>
        <v>#REF!</v>
      </c>
      <c r="HU31" s="45" t="e">
        <f>IF(#REF!=3,95,0)</f>
        <v>#REF!</v>
      </c>
      <c r="HV31" s="45" t="e">
        <f>IF(#REF!=4,93,0)</f>
        <v>#REF!</v>
      </c>
      <c r="HW31" s="45" t="e">
        <f>IF(#REF!=5,90,0)</f>
        <v>#REF!</v>
      </c>
      <c r="HX31" s="45" t="e">
        <f>IF(#REF!=6,88,0)</f>
        <v>#REF!</v>
      </c>
      <c r="HY31" s="45" t="e">
        <f>IF(#REF!=7,85,0)</f>
        <v>#REF!</v>
      </c>
      <c r="HZ31" s="45" t="e">
        <f>IF(#REF!=8,83,0)</f>
        <v>#REF!</v>
      </c>
      <c r="IA31" s="45" t="e">
        <f>IF(#REF!=9,80,0)</f>
        <v>#REF!</v>
      </c>
      <c r="IB31" s="45" t="e">
        <f>IF(#REF!=10,78,0)</f>
        <v>#REF!</v>
      </c>
      <c r="IC31" s="45" t="e">
        <f>IF(#REF!=11,75,0)</f>
        <v>#REF!</v>
      </c>
      <c r="ID31" s="45" t="e">
        <f>IF(#REF!=12,73,0)</f>
        <v>#REF!</v>
      </c>
      <c r="IE31" s="45" t="e">
        <f>IF(#REF!=13,70,0)</f>
        <v>#REF!</v>
      </c>
      <c r="IF31" s="45" t="e">
        <f>IF(#REF!=14,68,0)</f>
        <v>#REF!</v>
      </c>
      <c r="IG31" s="45" t="e">
        <f>IF(#REF!=15,65,0)</f>
        <v>#REF!</v>
      </c>
      <c r="IH31" s="45" t="e">
        <f>IF(#REF!=16,63,0)</f>
        <v>#REF!</v>
      </c>
      <c r="II31" s="45" t="e">
        <f>IF(#REF!=17,60,0)</f>
        <v>#REF!</v>
      </c>
      <c r="IJ31" s="45" t="e">
        <f>IF(#REF!=18,58,0)</f>
        <v>#REF!</v>
      </c>
      <c r="IK31" s="45" t="e">
        <f>IF(#REF!=19,55,0)</f>
        <v>#REF!</v>
      </c>
      <c r="IL31" s="45" t="e">
        <f>IF(#REF!=20,53,0)</f>
        <v>#REF!</v>
      </c>
      <c r="IM31" s="45" t="e">
        <f>IF(#REF!&gt;20,0,0)</f>
        <v>#REF!</v>
      </c>
      <c r="IN31" s="45" t="e">
        <f>IF(#REF!="сх",0,0)</f>
        <v>#REF!</v>
      </c>
      <c r="IO31" s="45" t="e">
        <f>SUM(HS31:IN31)</f>
        <v>#REF!</v>
      </c>
      <c r="IP31" s="43"/>
      <c r="IQ31" s="43"/>
      <c r="IR31" s="43"/>
      <c r="IS31" s="43"/>
    </row>
    <row r="32" spans="1:253" s="49" customFormat="1" ht="34.5">
      <c r="A32" s="92"/>
      <c r="B32" s="76"/>
      <c r="C32" s="74"/>
      <c r="D32" s="40" t="s">
        <v>62</v>
      </c>
      <c r="E32" s="40" t="s">
        <v>34</v>
      </c>
      <c r="F32" s="41">
        <v>777</v>
      </c>
      <c r="G32" s="59" t="s">
        <v>1</v>
      </c>
      <c r="H32" s="60">
        <v>0</v>
      </c>
      <c r="I32" s="59" t="s">
        <v>79</v>
      </c>
      <c r="J32" s="60">
        <v>0</v>
      </c>
      <c r="K32" s="67"/>
      <c r="L32" s="47"/>
      <c r="M32" s="22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7"/>
      <c r="IQ32" s="47"/>
      <c r="IR32" s="47"/>
      <c r="IS32" s="47"/>
    </row>
    <row r="33" spans="1:253" s="49" customFormat="1" ht="69">
      <c r="A33" s="92"/>
      <c r="B33" s="76"/>
      <c r="C33" s="74"/>
      <c r="D33" s="40" t="s">
        <v>63</v>
      </c>
      <c r="E33" s="40" t="s">
        <v>33</v>
      </c>
      <c r="F33" s="41">
        <v>150</v>
      </c>
      <c r="G33" s="59">
        <v>8</v>
      </c>
      <c r="H33" s="60">
        <v>33</v>
      </c>
      <c r="I33" s="59">
        <v>7</v>
      </c>
      <c r="J33" s="60">
        <v>34</v>
      </c>
      <c r="K33" s="67"/>
      <c r="L33" s="47"/>
      <c r="M33" s="22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7"/>
      <c r="IQ33" s="47"/>
      <c r="IR33" s="47"/>
      <c r="IS33" s="47"/>
    </row>
    <row r="34" spans="1:253" s="49" customFormat="1" ht="34.5">
      <c r="A34" s="92"/>
      <c r="B34" s="76"/>
      <c r="C34" s="74"/>
      <c r="D34" s="40" t="s">
        <v>64</v>
      </c>
      <c r="E34" s="40" t="s">
        <v>33</v>
      </c>
      <c r="F34" s="41">
        <v>188</v>
      </c>
      <c r="G34" s="52">
        <v>6</v>
      </c>
      <c r="H34" s="53">
        <v>35</v>
      </c>
      <c r="I34" s="52">
        <v>6</v>
      </c>
      <c r="J34" s="53">
        <v>35</v>
      </c>
      <c r="K34" s="67"/>
      <c r="L34" s="47"/>
      <c r="M34" s="22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7"/>
      <c r="IQ34" s="47"/>
      <c r="IR34" s="47"/>
      <c r="IS34" s="47"/>
    </row>
    <row r="35" spans="1:253" s="49" customFormat="1" ht="35.25" thickBot="1">
      <c r="A35" s="92"/>
      <c r="B35" s="76"/>
      <c r="C35" s="74"/>
      <c r="D35" s="40" t="s">
        <v>65</v>
      </c>
      <c r="E35" s="40" t="s">
        <v>42</v>
      </c>
      <c r="F35" s="41">
        <v>158</v>
      </c>
      <c r="G35" s="52" t="s">
        <v>1</v>
      </c>
      <c r="H35" s="53">
        <v>0</v>
      </c>
      <c r="I35" s="52">
        <v>11</v>
      </c>
      <c r="J35" s="53">
        <v>30</v>
      </c>
      <c r="K35" s="67"/>
      <c r="L35" s="47"/>
      <c r="M35" s="22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7"/>
      <c r="IQ35" s="47"/>
      <c r="IR35" s="47"/>
      <c r="IS35" s="47"/>
    </row>
    <row r="36" spans="1:253" s="46" customFormat="1" ht="34.5">
      <c r="A36" s="91">
        <v>6</v>
      </c>
      <c r="B36" s="75" t="s">
        <v>76</v>
      </c>
      <c r="C36" s="73" t="s">
        <v>77</v>
      </c>
      <c r="D36" s="38" t="s">
        <v>73</v>
      </c>
      <c r="E36" s="38" t="s">
        <v>42</v>
      </c>
      <c r="F36" s="39">
        <v>8</v>
      </c>
      <c r="G36" s="56">
        <v>4</v>
      </c>
      <c r="H36" s="51">
        <v>38</v>
      </c>
      <c r="I36" s="56">
        <v>4</v>
      </c>
      <c r="J36" s="51">
        <v>38</v>
      </c>
      <c r="K36" s="66">
        <v>145</v>
      </c>
      <c r="L36" s="43"/>
      <c r="M36" s="44"/>
      <c r="N36" s="43" t="e">
        <f>IF(#REF!=1,25,0)</f>
        <v>#REF!</v>
      </c>
      <c r="O36" s="43" t="e">
        <f>IF(#REF!=2,22,0)</f>
        <v>#REF!</v>
      </c>
      <c r="P36" s="43" t="e">
        <f>IF(#REF!=3,20,0)</f>
        <v>#REF!</v>
      </c>
      <c r="Q36" s="43" t="e">
        <f>IF(#REF!=4,18,0)</f>
        <v>#REF!</v>
      </c>
      <c r="R36" s="43" t="e">
        <f>IF(#REF!=5,16,0)</f>
        <v>#REF!</v>
      </c>
      <c r="S36" s="43" t="e">
        <f>IF(#REF!=6,15,0)</f>
        <v>#REF!</v>
      </c>
      <c r="T36" s="43" t="e">
        <f>IF(#REF!=7,14,0)</f>
        <v>#REF!</v>
      </c>
      <c r="U36" s="43" t="e">
        <f>IF(#REF!=8,13,0)</f>
        <v>#REF!</v>
      </c>
      <c r="V36" s="43" t="e">
        <f>IF(#REF!=9,12,0)</f>
        <v>#REF!</v>
      </c>
      <c r="W36" s="43" t="e">
        <f>IF(#REF!=10,11,0)</f>
        <v>#REF!</v>
      </c>
      <c r="X36" s="43" t="e">
        <f>IF(#REF!=11,10,0)</f>
        <v>#REF!</v>
      </c>
      <c r="Y36" s="43" t="e">
        <f>IF(#REF!=12,9,0)</f>
        <v>#REF!</v>
      </c>
      <c r="Z36" s="43" t="e">
        <f>IF(#REF!=13,8,0)</f>
        <v>#REF!</v>
      </c>
      <c r="AA36" s="43" t="e">
        <f>IF(#REF!=14,7,0)</f>
        <v>#REF!</v>
      </c>
      <c r="AB36" s="43" t="e">
        <f>IF(#REF!=15,6,0)</f>
        <v>#REF!</v>
      </c>
      <c r="AC36" s="43" t="e">
        <f>IF(#REF!=16,5,0)</f>
        <v>#REF!</v>
      </c>
      <c r="AD36" s="43" t="e">
        <f>IF(#REF!=17,4,0)</f>
        <v>#REF!</v>
      </c>
      <c r="AE36" s="43" t="e">
        <f>IF(#REF!=18,3,0)</f>
        <v>#REF!</v>
      </c>
      <c r="AF36" s="43" t="e">
        <f>IF(#REF!=19,2,0)</f>
        <v>#REF!</v>
      </c>
      <c r="AG36" s="43" t="e">
        <f>IF(#REF!=20,1,0)</f>
        <v>#REF!</v>
      </c>
      <c r="AH36" s="43" t="e">
        <f>IF(#REF!&gt;20,0,0)</f>
        <v>#REF!</v>
      </c>
      <c r="AI36" s="43" t="e">
        <f>IF(#REF!="сх",0,0)</f>
        <v>#REF!</v>
      </c>
      <c r="AJ36" s="43" t="e">
        <f>SUM(N36:AH36)</f>
        <v>#REF!</v>
      </c>
      <c r="AK36" s="43" t="e">
        <f>IF(#REF!=1,25,0)</f>
        <v>#REF!</v>
      </c>
      <c r="AL36" s="43" t="e">
        <f>IF(#REF!=2,22,0)</f>
        <v>#REF!</v>
      </c>
      <c r="AM36" s="43" t="e">
        <f>IF(#REF!=3,20,0)</f>
        <v>#REF!</v>
      </c>
      <c r="AN36" s="43" t="e">
        <f>IF(#REF!=4,18,0)</f>
        <v>#REF!</v>
      </c>
      <c r="AO36" s="43" t="e">
        <f>IF(#REF!=5,16,0)</f>
        <v>#REF!</v>
      </c>
      <c r="AP36" s="43" t="e">
        <f>IF(#REF!=6,15,0)</f>
        <v>#REF!</v>
      </c>
      <c r="AQ36" s="43" t="e">
        <f>IF(#REF!=7,14,0)</f>
        <v>#REF!</v>
      </c>
      <c r="AR36" s="43" t="e">
        <f>IF(#REF!=8,13,0)</f>
        <v>#REF!</v>
      </c>
      <c r="AS36" s="43" t="e">
        <f>IF(#REF!=9,12,0)</f>
        <v>#REF!</v>
      </c>
      <c r="AT36" s="43" t="e">
        <f>IF(#REF!=10,11,0)</f>
        <v>#REF!</v>
      </c>
      <c r="AU36" s="43" t="e">
        <f>IF(#REF!=11,10,0)</f>
        <v>#REF!</v>
      </c>
      <c r="AV36" s="43" t="e">
        <f>IF(#REF!=12,9,0)</f>
        <v>#REF!</v>
      </c>
      <c r="AW36" s="43" t="e">
        <f>IF(#REF!=13,8,0)</f>
        <v>#REF!</v>
      </c>
      <c r="AX36" s="43" t="e">
        <f>IF(#REF!=14,7,0)</f>
        <v>#REF!</v>
      </c>
      <c r="AY36" s="43" t="e">
        <f>IF(#REF!=15,6,0)</f>
        <v>#REF!</v>
      </c>
      <c r="AZ36" s="43" t="e">
        <f>IF(#REF!=16,5,0)</f>
        <v>#REF!</v>
      </c>
      <c r="BA36" s="43" t="e">
        <f>IF(#REF!=17,4,0)</f>
        <v>#REF!</v>
      </c>
      <c r="BB36" s="43" t="e">
        <f>IF(#REF!=18,3,0)</f>
        <v>#REF!</v>
      </c>
      <c r="BC36" s="43" t="e">
        <f>IF(#REF!=19,2,0)</f>
        <v>#REF!</v>
      </c>
      <c r="BD36" s="43" t="e">
        <f>IF(#REF!=20,1,0)</f>
        <v>#REF!</v>
      </c>
      <c r="BE36" s="43" t="e">
        <f>IF(#REF!&gt;20,0,0)</f>
        <v>#REF!</v>
      </c>
      <c r="BF36" s="43" t="e">
        <f>IF(#REF!="сх",0,0)</f>
        <v>#REF!</v>
      </c>
      <c r="BG36" s="43" t="e">
        <f>SUM(AK36:BE36)</f>
        <v>#REF!</v>
      </c>
      <c r="BH36" s="43" t="e">
        <f>IF(#REF!=1,45,0)</f>
        <v>#REF!</v>
      </c>
      <c r="BI36" s="43" t="e">
        <f>IF(#REF!=2,42,0)</f>
        <v>#REF!</v>
      </c>
      <c r="BJ36" s="43" t="e">
        <f>IF(#REF!=3,40,0)</f>
        <v>#REF!</v>
      </c>
      <c r="BK36" s="43" t="e">
        <f>IF(#REF!=4,38,0)</f>
        <v>#REF!</v>
      </c>
      <c r="BL36" s="43" t="e">
        <f>IF(#REF!=5,36,0)</f>
        <v>#REF!</v>
      </c>
      <c r="BM36" s="43" t="e">
        <f>IF(#REF!=6,35,0)</f>
        <v>#REF!</v>
      </c>
      <c r="BN36" s="43" t="e">
        <f>IF(#REF!=7,34,0)</f>
        <v>#REF!</v>
      </c>
      <c r="BO36" s="43" t="e">
        <f>IF(#REF!=8,33,0)</f>
        <v>#REF!</v>
      </c>
      <c r="BP36" s="43" t="e">
        <f>IF(#REF!=9,32,0)</f>
        <v>#REF!</v>
      </c>
      <c r="BQ36" s="43" t="e">
        <f>IF(#REF!=10,31,0)</f>
        <v>#REF!</v>
      </c>
      <c r="BR36" s="43" t="e">
        <f>IF(#REF!=11,30,0)</f>
        <v>#REF!</v>
      </c>
      <c r="BS36" s="43" t="e">
        <f>IF(#REF!=12,29,0)</f>
        <v>#REF!</v>
      </c>
      <c r="BT36" s="43" t="e">
        <f>IF(#REF!=13,28,0)</f>
        <v>#REF!</v>
      </c>
      <c r="BU36" s="43" t="e">
        <f>IF(#REF!=14,27,0)</f>
        <v>#REF!</v>
      </c>
      <c r="BV36" s="43" t="e">
        <f>IF(#REF!=15,26,0)</f>
        <v>#REF!</v>
      </c>
      <c r="BW36" s="43" t="e">
        <f>IF(#REF!=16,25,0)</f>
        <v>#REF!</v>
      </c>
      <c r="BX36" s="43" t="e">
        <f>IF(#REF!=17,24,0)</f>
        <v>#REF!</v>
      </c>
      <c r="BY36" s="43" t="e">
        <f>IF(#REF!=18,23,0)</f>
        <v>#REF!</v>
      </c>
      <c r="BZ36" s="43" t="e">
        <f>IF(#REF!=19,22,0)</f>
        <v>#REF!</v>
      </c>
      <c r="CA36" s="43" t="e">
        <f>IF(#REF!=20,21,0)</f>
        <v>#REF!</v>
      </c>
      <c r="CB36" s="43" t="e">
        <f>IF(#REF!=21,20,0)</f>
        <v>#REF!</v>
      </c>
      <c r="CC36" s="43" t="e">
        <f>IF(#REF!=22,19,0)</f>
        <v>#REF!</v>
      </c>
      <c r="CD36" s="43" t="e">
        <f>IF(#REF!=23,18,0)</f>
        <v>#REF!</v>
      </c>
      <c r="CE36" s="43" t="e">
        <f>IF(#REF!=24,17,0)</f>
        <v>#REF!</v>
      </c>
      <c r="CF36" s="43" t="e">
        <f>IF(#REF!=25,16,0)</f>
        <v>#REF!</v>
      </c>
      <c r="CG36" s="43" t="e">
        <f>IF(#REF!=26,15,0)</f>
        <v>#REF!</v>
      </c>
      <c r="CH36" s="43" t="e">
        <f>IF(#REF!=27,14,0)</f>
        <v>#REF!</v>
      </c>
      <c r="CI36" s="43" t="e">
        <f>IF(#REF!=28,13,0)</f>
        <v>#REF!</v>
      </c>
      <c r="CJ36" s="43" t="e">
        <f>IF(#REF!=29,12,0)</f>
        <v>#REF!</v>
      </c>
      <c r="CK36" s="43" t="e">
        <f>IF(#REF!=30,11,0)</f>
        <v>#REF!</v>
      </c>
      <c r="CL36" s="43" t="e">
        <f>IF(#REF!=31,10,0)</f>
        <v>#REF!</v>
      </c>
      <c r="CM36" s="43" t="e">
        <f>IF(#REF!=32,9,0)</f>
        <v>#REF!</v>
      </c>
      <c r="CN36" s="43" t="e">
        <f>IF(#REF!=33,8,0)</f>
        <v>#REF!</v>
      </c>
      <c r="CO36" s="43" t="e">
        <f>IF(#REF!=34,7,0)</f>
        <v>#REF!</v>
      </c>
      <c r="CP36" s="43" t="e">
        <f>IF(#REF!=35,6,0)</f>
        <v>#REF!</v>
      </c>
      <c r="CQ36" s="43" t="e">
        <f>IF(#REF!=36,5,0)</f>
        <v>#REF!</v>
      </c>
      <c r="CR36" s="43" t="e">
        <f>IF(#REF!=37,4,0)</f>
        <v>#REF!</v>
      </c>
      <c r="CS36" s="43" t="e">
        <f>IF(#REF!=38,3,0)</f>
        <v>#REF!</v>
      </c>
      <c r="CT36" s="43" t="e">
        <f>IF(#REF!=39,2,0)</f>
        <v>#REF!</v>
      </c>
      <c r="CU36" s="43" t="e">
        <f>IF(#REF!=40,1,0)</f>
        <v>#REF!</v>
      </c>
      <c r="CV36" s="43" t="e">
        <f>IF(#REF!&gt;20,0,0)</f>
        <v>#REF!</v>
      </c>
      <c r="CW36" s="43" t="e">
        <f>IF(#REF!="сх",0,0)</f>
        <v>#REF!</v>
      </c>
      <c r="CX36" s="43" t="e">
        <f>SUM(BH36:CW36)</f>
        <v>#REF!</v>
      </c>
      <c r="CY36" s="43" t="e">
        <f>IF(#REF!=1,45,0)</f>
        <v>#REF!</v>
      </c>
      <c r="CZ36" s="43" t="e">
        <f>IF(#REF!=2,42,0)</f>
        <v>#REF!</v>
      </c>
      <c r="DA36" s="43" t="e">
        <f>IF(#REF!=3,40,0)</f>
        <v>#REF!</v>
      </c>
      <c r="DB36" s="43" t="e">
        <f>IF(#REF!=4,38,0)</f>
        <v>#REF!</v>
      </c>
      <c r="DC36" s="43" t="e">
        <f>IF(#REF!=5,36,0)</f>
        <v>#REF!</v>
      </c>
      <c r="DD36" s="43" t="e">
        <f>IF(#REF!=6,35,0)</f>
        <v>#REF!</v>
      </c>
      <c r="DE36" s="43" t="e">
        <f>IF(#REF!=7,34,0)</f>
        <v>#REF!</v>
      </c>
      <c r="DF36" s="43" t="e">
        <f>IF(#REF!=8,33,0)</f>
        <v>#REF!</v>
      </c>
      <c r="DG36" s="43" t="e">
        <f>IF(#REF!=9,32,0)</f>
        <v>#REF!</v>
      </c>
      <c r="DH36" s="43" t="e">
        <f>IF(#REF!=10,31,0)</f>
        <v>#REF!</v>
      </c>
      <c r="DI36" s="43" t="e">
        <f>IF(#REF!=11,30,0)</f>
        <v>#REF!</v>
      </c>
      <c r="DJ36" s="43" t="e">
        <f>IF(#REF!=12,29,0)</f>
        <v>#REF!</v>
      </c>
      <c r="DK36" s="43" t="e">
        <f>IF(#REF!=13,28,0)</f>
        <v>#REF!</v>
      </c>
      <c r="DL36" s="43" t="e">
        <f>IF(#REF!=14,27,0)</f>
        <v>#REF!</v>
      </c>
      <c r="DM36" s="43" t="e">
        <f>IF(#REF!=15,26,0)</f>
        <v>#REF!</v>
      </c>
      <c r="DN36" s="43" t="e">
        <f>IF(#REF!=16,25,0)</f>
        <v>#REF!</v>
      </c>
      <c r="DO36" s="43" t="e">
        <f>IF(#REF!=17,24,0)</f>
        <v>#REF!</v>
      </c>
      <c r="DP36" s="43" t="e">
        <f>IF(#REF!=18,23,0)</f>
        <v>#REF!</v>
      </c>
      <c r="DQ36" s="43" t="e">
        <f>IF(#REF!=19,22,0)</f>
        <v>#REF!</v>
      </c>
      <c r="DR36" s="43" t="e">
        <f>IF(#REF!=20,21,0)</f>
        <v>#REF!</v>
      </c>
      <c r="DS36" s="43" t="e">
        <f>IF(#REF!=21,20,0)</f>
        <v>#REF!</v>
      </c>
      <c r="DT36" s="43" t="e">
        <f>IF(#REF!=22,19,0)</f>
        <v>#REF!</v>
      </c>
      <c r="DU36" s="43" t="e">
        <f>IF(#REF!=23,18,0)</f>
        <v>#REF!</v>
      </c>
      <c r="DV36" s="43" t="e">
        <f>IF(#REF!=24,17,0)</f>
        <v>#REF!</v>
      </c>
      <c r="DW36" s="43" t="e">
        <f>IF(#REF!=25,16,0)</f>
        <v>#REF!</v>
      </c>
      <c r="DX36" s="43" t="e">
        <f>IF(#REF!=26,15,0)</f>
        <v>#REF!</v>
      </c>
      <c r="DY36" s="43" t="e">
        <f>IF(#REF!=27,14,0)</f>
        <v>#REF!</v>
      </c>
      <c r="DZ36" s="43" t="e">
        <f>IF(#REF!=28,13,0)</f>
        <v>#REF!</v>
      </c>
      <c r="EA36" s="43" t="e">
        <f>IF(#REF!=29,12,0)</f>
        <v>#REF!</v>
      </c>
      <c r="EB36" s="43" t="e">
        <f>IF(#REF!=30,11,0)</f>
        <v>#REF!</v>
      </c>
      <c r="EC36" s="43" t="e">
        <f>IF(#REF!=31,10,0)</f>
        <v>#REF!</v>
      </c>
      <c r="ED36" s="43" t="e">
        <f>IF(#REF!=32,9,0)</f>
        <v>#REF!</v>
      </c>
      <c r="EE36" s="43" t="e">
        <f>IF(#REF!=33,8,0)</f>
        <v>#REF!</v>
      </c>
      <c r="EF36" s="43" t="e">
        <f>IF(#REF!=34,7,0)</f>
        <v>#REF!</v>
      </c>
      <c r="EG36" s="43" t="e">
        <f>IF(#REF!=35,6,0)</f>
        <v>#REF!</v>
      </c>
      <c r="EH36" s="43" t="e">
        <f>IF(#REF!=36,5,0)</f>
        <v>#REF!</v>
      </c>
      <c r="EI36" s="43" t="e">
        <f>IF(#REF!=37,4,0)</f>
        <v>#REF!</v>
      </c>
      <c r="EJ36" s="43" t="e">
        <f>IF(#REF!=38,3,0)</f>
        <v>#REF!</v>
      </c>
      <c r="EK36" s="43" t="e">
        <f>IF(#REF!=39,2,0)</f>
        <v>#REF!</v>
      </c>
      <c r="EL36" s="43" t="e">
        <f>IF(#REF!=40,1,0)</f>
        <v>#REF!</v>
      </c>
      <c r="EM36" s="43" t="e">
        <f>IF(#REF!&gt;20,0,0)</f>
        <v>#REF!</v>
      </c>
      <c r="EN36" s="43" t="e">
        <f>IF(#REF!="сх",0,0)</f>
        <v>#REF!</v>
      </c>
      <c r="EO36" s="43" t="e">
        <f>SUM(CY36:EN36)</f>
        <v>#REF!</v>
      </c>
      <c r="EP36" s="43"/>
      <c r="EQ36" s="43" t="e">
        <f>IF(#REF!="сх","ноль",IF(#REF!&gt;0,#REF!,"Ноль"))</f>
        <v>#REF!</v>
      </c>
      <c r="ER36" s="43" t="e">
        <f>IF(#REF!="сх","ноль",IF(#REF!&gt;0,#REF!,"Ноль"))</f>
        <v>#REF!</v>
      </c>
      <c r="ES36" s="43"/>
      <c r="ET36" s="43" t="e">
        <f>MIN(EQ36,ER36)</f>
        <v>#REF!</v>
      </c>
      <c r="EU36" s="43" t="e">
        <f>IF(#REF!=#REF!,IF(#REF!&lt;#REF!,#REF!,EY36),#REF!)</f>
        <v>#REF!</v>
      </c>
      <c r="EV36" s="43" t="e">
        <f>IF(#REF!=#REF!,IF(#REF!&lt;#REF!,0,1))</f>
        <v>#REF!</v>
      </c>
      <c r="EW36" s="43" t="e">
        <f>IF(AND(ET36&gt;=21,ET36&lt;&gt;0),ET36,IF(#REF!&lt;#REF!,"СТОП",EU36+EV36))</f>
        <v>#REF!</v>
      </c>
      <c r="EX36" s="43"/>
      <c r="EY36" s="43">
        <v>15</v>
      </c>
      <c r="EZ36" s="43">
        <v>16</v>
      </c>
      <c r="FA36" s="43"/>
      <c r="FB36" s="45" t="e">
        <f>IF(#REF!=1,25,0)</f>
        <v>#REF!</v>
      </c>
      <c r="FC36" s="45" t="e">
        <f>IF(#REF!=2,22,0)</f>
        <v>#REF!</v>
      </c>
      <c r="FD36" s="45" t="e">
        <f>IF(#REF!=3,20,0)</f>
        <v>#REF!</v>
      </c>
      <c r="FE36" s="45" t="e">
        <f>IF(#REF!=4,18,0)</f>
        <v>#REF!</v>
      </c>
      <c r="FF36" s="45" t="e">
        <f>IF(#REF!=5,16,0)</f>
        <v>#REF!</v>
      </c>
      <c r="FG36" s="45" t="e">
        <f>IF(#REF!=6,15,0)</f>
        <v>#REF!</v>
      </c>
      <c r="FH36" s="45" t="e">
        <f>IF(#REF!=7,14,0)</f>
        <v>#REF!</v>
      </c>
      <c r="FI36" s="45" t="e">
        <f>IF(#REF!=8,13,0)</f>
        <v>#REF!</v>
      </c>
      <c r="FJ36" s="45" t="e">
        <f>IF(#REF!=9,12,0)</f>
        <v>#REF!</v>
      </c>
      <c r="FK36" s="45" t="e">
        <f>IF(#REF!=10,11,0)</f>
        <v>#REF!</v>
      </c>
      <c r="FL36" s="45" t="e">
        <f>IF(#REF!=11,10,0)</f>
        <v>#REF!</v>
      </c>
      <c r="FM36" s="45" t="e">
        <f>IF(#REF!=12,9,0)</f>
        <v>#REF!</v>
      </c>
      <c r="FN36" s="45" t="e">
        <f>IF(#REF!=13,8,0)</f>
        <v>#REF!</v>
      </c>
      <c r="FO36" s="45" t="e">
        <f>IF(#REF!=14,7,0)</f>
        <v>#REF!</v>
      </c>
      <c r="FP36" s="45" t="e">
        <f>IF(#REF!=15,6,0)</f>
        <v>#REF!</v>
      </c>
      <c r="FQ36" s="45" t="e">
        <f>IF(#REF!=16,5,0)</f>
        <v>#REF!</v>
      </c>
      <c r="FR36" s="45" t="e">
        <f>IF(#REF!=17,4,0)</f>
        <v>#REF!</v>
      </c>
      <c r="FS36" s="45" t="e">
        <f>IF(#REF!=18,3,0)</f>
        <v>#REF!</v>
      </c>
      <c r="FT36" s="45" t="e">
        <f>IF(#REF!=19,2,0)</f>
        <v>#REF!</v>
      </c>
      <c r="FU36" s="45" t="e">
        <f>IF(#REF!=20,1,0)</f>
        <v>#REF!</v>
      </c>
      <c r="FV36" s="45" t="e">
        <f>IF(#REF!&gt;20,0,0)</f>
        <v>#REF!</v>
      </c>
      <c r="FW36" s="45" t="e">
        <f>IF(#REF!="сх",0,0)</f>
        <v>#REF!</v>
      </c>
      <c r="FX36" s="45" t="e">
        <f>SUM(FB36:FW36)</f>
        <v>#REF!</v>
      </c>
      <c r="FY36" s="45" t="e">
        <f>IF(#REF!=1,25,0)</f>
        <v>#REF!</v>
      </c>
      <c r="FZ36" s="45" t="e">
        <f>IF(#REF!=2,22,0)</f>
        <v>#REF!</v>
      </c>
      <c r="GA36" s="45" t="e">
        <f>IF(#REF!=3,20,0)</f>
        <v>#REF!</v>
      </c>
      <c r="GB36" s="45" t="e">
        <f>IF(#REF!=4,18,0)</f>
        <v>#REF!</v>
      </c>
      <c r="GC36" s="45" t="e">
        <f>IF(#REF!=5,16,0)</f>
        <v>#REF!</v>
      </c>
      <c r="GD36" s="45" t="e">
        <f>IF(#REF!=6,15,0)</f>
        <v>#REF!</v>
      </c>
      <c r="GE36" s="45" t="e">
        <f>IF(#REF!=7,14,0)</f>
        <v>#REF!</v>
      </c>
      <c r="GF36" s="45" t="e">
        <f>IF(#REF!=8,13,0)</f>
        <v>#REF!</v>
      </c>
      <c r="GG36" s="45" t="e">
        <f>IF(#REF!=9,12,0)</f>
        <v>#REF!</v>
      </c>
      <c r="GH36" s="45" t="e">
        <f>IF(#REF!=10,11,0)</f>
        <v>#REF!</v>
      </c>
      <c r="GI36" s="45" t="e">
        <f>IF(#REF!=11,10,0)</f>
        <v>#REF!</v>
      </c>
      <c r="GJ36" s="45" t="e">
        <f>IF(#REF!=12,9,0)</f>
        <v>#REF!</v>
      </c>
      <c r="GK36" s="45" t="e">
        <f>IF(#REF!=13,8,0)</f>
        <v>#REF!</v>
      </c>
      <c r="GL36" s="45" t="e">
        <f>IF(#REF!=14,7,0)</f>
        <v>#REF!</v>
      </c>
      <c r="GM36" s="45" t="e">
        <f>IF(#REF!=15,6,0)</f>
        <v>#REF!</v>
      </c>
      <c r="GN36" s="45" t="e">
        <f>IF(#REF!=16,5,0)</f>
        <v>#REF!</v>
      </c>
      <c r="GO36" s="45" t="e">
        <f>IF(#REF!=17,4,0)</f>
        <v>#REF!</v>
      </c>
      <c r="GP36" s="45" t="e">
        <f>IF(#REF!=18,3,0)</f>
        <v>#REF!</v>
      </c>
      <c r="GQ36" s="45" t="e">
        <f>IF(#REF!=19,2,0)</f>
        <v>#REF!</v>
      </c>
      <c r="GR36" s="45" t="e">
        <f>IF(#REF!=20,1,0)</f>
        <v>#REF!</v>
      </c>
      <c r="GS36" s="45" t="e">
        <f>IF(#REF!&gt;20,0,0)</f>
        <v>#REF!</v>
      </c>
      <c r="GT36" s="45" t="e">
        <f>IF(#REF!="сх",0,0)</f>
        <v>#REF!</v>
      </c>
      <c r="GU36" s="45" t="e">
        <f>SUM(FY36:GT36)</f>
        <v>#REF!</v>
      </c>
      <c r="GV36" s="45" t="e">
        <f>IF(#REF!=1,100,0)</f>
        <v>#REF!</v>
      </c>
      <c r="GW36" s="45" t="e">
        <f>IF(#REF!=2,98,0)</f>
        <v>#REF!</v>
      </c>
      <c r="GX36" s="45" t="e">
        <f>IF(#REF!=3,95,0)</f>
        <v>#REF!</v>
      </c>
      <c r="GY36" s="45" t="e">
        <f>IF(#REF!=4,93,0)</f>
        <v>#REF!</v>
      </c>
      <c r="GZ36" s="45" t="e">
        <f>IF(#REF!=5,90,0)</f>
        <v>#REF!</v>
      </c>
      <c r="HA36" s="45" t="e">
        <f>IF(#REF!=6,88,0)</f>
        <v>#REF!</v>
      </c>
      <c r="HB36" s="45" t="e">
        <f>IF(#REF!=7,85,0)</f>
        <v>#REF!</v>
      </c>
      <c r="HC36" s="45" t="e">
        <f>IF(#REF!=8,83,0)</f>
        <v>#REF!</v>
      </c>
      <c r="HD36" s="45" t="e">
        <f>IF(#REF!=9,80,0)</f>
        <v>#REF!</v>
      </c>
      <c r="HE36" s="45" t="e">
        <f>IF(#REF!=10,78,0)</f>
        <v>#REF!</v>
      </c>
      <c r="HF36" s="45" t="e">
        <f>IF(#REF!=11,75,0)</f>
        <v>#REF!</v>
      </c>
      <c r="HG36" s="45" t="e">
        <f>IF(#REF!=12,73,0)</f>
        <v>#REF!</v>
      </c>
      <c r="HH36" s="45" t="e">
        <f>IF(#REF!=13,70,0)</f>
        <v>#REF!</v>
      </c>
      <c r="HI36" s="45" t="e">
        <f>IF(#REF!=14,68,0)</f>
        <v>#REF!</v>
      </c>
      <c r="HJ36" s="45" t="e">
        <f>IF(#REF!=15,65,0)</f>
        <v>#REF!</v>
      </c>
      <c r="HK36" s="45" t="e">
        <f>IF(#REF!=16,63,0)</f>
        <v>#REF!</v>
      </c>
      <c r="HL36" s="45" t="e">
        <f>IF(#REF!=17,60,0)</f>
        <v>#REF!</v>
      </c>
      <c r="HM36" s="45" t="e">
        <f>IF(#REF!=18,58,0)</f>
        <v>#REF!</v>
      </c>
      <c r="HN36" s="45" t="e">
        <f>IF(#REF!=19,55,0)</f>
        <v>#REF!</v>
      </c>
      <c r="HO36" s="45" t="e">
        <f>IF(#REF!=20,53,0)</f>
        <v>#REF!</v>
      </c>
      <c r="HP36" s="45" t="e">
        <f>IF(#REF!&gt;20,0,0)</f>
        <v>#REF!</v>
      </c>
      <c r="HQ36" s="45" t="e">
        <f>IF(#REF!="сх",0,0)</f>
        <v>#REF!</v>
      </c>
      <c r="HR36" s="45" t="e">
        <f>SUM(GV36:HQ36)</f>
        <v>#REF!</v>
      </c>
      <c r="HS36" s="45" t="e">
        <f>IF(#REF!=1,100,0)</f>
        <v>#REF!</v>
      </c>
      <c r="HT36" s="45" t="e">
        <f>IF(#REF!=2,98,0)</f>
        <v>#REF!</v>
      </c>
      <c r="HU36" s="45" t="e">
        <f>IF(#REF!=3,95,0)</f>
        <v>#REF!</v>
      </c>
      <c r="HV36" s="45" t="e">
        <f>IF(#REF!=4,93,0)</f>
        <v>#REF!</v>
      </c>
      <c r="HW36" s="45" t="e">
        <f>IF(#REF!=5,90,0)</f>
        <v>#REF!</v>
      </c>
      <c r="HX36" s="45" t="e">
        <f>IF(#REF!=6,88,0)</f>
        <v>#REF!</v>
      </c>
      <c r="HY36" s="45" t="e">
        <f>IF(#REF!=7,85,0)</f>
        <v>#REF!</v>
      </c>
      <c r="HZ36" s="45" t="e">
        <f>IF(#REF!=8,83,0)</f>
        <v>#REF!</v>
      </c>
      <c r="IA36" s="45" t="e">
        <f>IF(#REF!=9,80,0)</f>
        <v>#REF!</v>
      </c>
      <c r="IB36" s="45" t="e">
        <f>IF(#REF!=10,78,0)</f>
        <v>#REF!</v>
      </c>
      <c r="IC36" s="45" t="e">
        <f>IF(#REF!=11,75,0)</f>
        <v>#REF!</v>
      </c>
      <c r="ID36" s="45" t="e">
        <f>IF(#REF!=12,73,0)</f>
        <v>#REF!</v>
      </c>
      <c r="IE36" s="45" t="e">
        <f>IF(#REF!=13,70,0)</f>
        <v>#REF!</v>
      </c>
      <c r="IF36" s="45" t="e">
        <f>IF(#REF!=14,68,0)</f>
        <v>#REF!</v>
      </c>
      <c r="IG36" s="45" t="e">
        <f>IF(#REF!=15,65,0)</f>
        <v>#REF!</v>
      </c>
      <c r="IH36" s="45" t="e">
        <f>IF(#REF!=16,63,0)</f>
        <v>#REF!</v>
      </c>
      <c r="II36" s="45" t="e">
        <f>IF(#REF!=17,60,0)</f>
        <v>#REF!</v>
      </c>
      <c r="IJ36" s="45" t="e">
        <f>IF(#REF!=18,58,0)</f>
        <v>#REF!</v>
      </c>
      <c r="IK36" s="45" t="e">
        <f>IF(#REF!=19,55,0)</f>
        <v>#REF!</v>
      </c>
      <c r="IL36" s="45" t="e">
        <f>IF(#REF!=20,53,0)</f>
        <v>#REF!</v>
      </c>
      <c r="IM36" s="45" t="e">
        <f>IF(#REF!&gt;20,0,0)</f>
        <v>#REF!</v>
      </c>
      <c r="IN36" s="45" t="e">
        <f>IF(#REF!="сх",0,0)</f>
        <v>#REF!</v>
      </c>
      <c r="IO36" s="45" t="e">
        <f>SUM(HS36:IN36)</f>
        <v>#REF!</v>
      </c>
      <c r="IP36" s="43"/>
      <c r="IQ36" s="43"/>
      <c r="IR36" s="43"/>
      <c r="IS36" s="43"/>
    </row>
    <row r="37" spans="1:253" s="49" customFormat="1" ht="34.5">
      <c r="A37" s="92"/>
      <c r="B37" s="76"/>
      <c r="C37" s="74"/>
      <c r="D37" s="40" t="s">
        <v>80</v>
      </c>
      <c r="E37" s="40" t="s">
        <v>42</v>
      </c>
      <c r="F37" s="41">
        <v>97</v>
      </c>
      <c r="G37" s="59">
        <v>10</v>
      </c>
      <c r="H37" s="60">
        <v>31</v>
      </c>
      <c r="I37" s="59">
        <v>13</v>
      </c>
      <c r="J37" s="60">
        <v>26</v>
      </c>
      <c r="K37" s="67"/>
      <c r="L37" s="47"/>
      <c r="M37" s="22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7"/>
      <c r="IQ37" s="47"/>
      <c r="IR37" s="47"/>
      <c r="IS37" s="47"/>
    </row>
    <row r="38" spans="1:253" s="49" customFormat="1" ht="34.5">
      <c r="A38" s="92"/>
      <c r="B38" s="76"/>
      <c r="C38" s="74"/>
      <c r="D38" s="40" t="s">
        <v>74</v>
      </c>
      <c r="E38" s="40" t="s">
        <v>42</v>
      </c>
      <c r="F38" s="41">
        <v>715</v>
      </c>
      <c r="G38" s="59">
        <v>11</v>
      </c>
      <c r="H38" s="60">
        <v>30</v>
      </c>
      <c r="I38" s="59">
        <v>12</v>
      </c>
      <c r="J38" s="60">
        <v>29</v>
      </c>
      <c r="K38" s="67"/>
      <c r="L38" s="47"/>
      <c r="M38" s="22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7"/>
      <c r="IQ38" s="47"/>
      <c r="IR38" s="47"/>
      <c r="IS38" s="47"/>
    </row>
    <row r="39" spans="1:253" s="49" customFormat="1" ht="35.25" thickBot="1">
      <c r="A39" s="93"/>
      <c r="B39" s="77"/>
      <c r="C39" s="78"/>
      <c r="D39" s="42" t="s">
        <v>75</v>
      </c>
      <c r="E39" s="42" t="s">
        <v>81</v>
      </c>
      <c r="F39" s="50">
        <v>97</v>
      </c>
      <c r="G39" s="54">
        <v>6</v>
      </c>
      <c r="H39" s="55">
        <v>35</v>
      </c>
      <c r="I39" s="54">
        <v>7</v>
      </c>
      <c r="J39" s="55">
        <v>34</v>
      </c>
      <c r="K39" s="67"/>
      <c r="L39" s="47"/>
      <c r="M39" s="22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7"/>
      <c r="IQ39" s="47"/>
      <c r="IR39" s="47"/>
      <c r="IS39" s="47"/>
    </row>
    <row r="40" spans="1:253" ht="22.5" customHeight="1">
      <c r="A40" s="23"/>
      <c r="B40" s="23"/>
      <c r="C40" s="23"/>
      <c r="D40" s="23"/>
      <c r="E40" s="23"/>
      <c r="F40" s="23"/>
      <c r="G40" s="23" t="s">
        <v>21</v>
      </c>
      <c r="H40" s="23"/>
      <c r="I40" s="23"/>
      <c r="J40" s="23"/>
      <c r="K40" s="7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6"/>
      <c r="DW40" s="6"/>
      <c r="DX40" s="6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8"/>
      <c r="EQ40" s="8"/>
      <c r="ER40" s="8"/>
      <c r="ES40" s="8"/>
      <c r="ET40" s="8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7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6"/>
      <c r="DW41" s="6"/>
      <c r="DX41" s="6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8"/>
      <c r="EQ41" s="8"/>
      <c r="ER41" s="8"/>
      <c r="ES41" s="8"/>
      <c r="ET41" s="8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:25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7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6"/>
      <c r="DW42" s="6"/>
      <c r="DX42" s="6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8"/>
      <c r="EQ42" s="8"/>
      <c r="ER42" s="8"/>
      <c r="ES42" s="8"/>
      <c r="ET42" s="8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3" spans="1:253" s="25" customFormat="1" ht="43.5">
      <c r="A43" s="33" t="s">
        <v>19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5"/>
      <c r="DV43" s="35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6"/>
      <c r="EO43" s="36"/>
      <c r="EP43" s="36"/>
      <c r="EQ43" s="36"/>
      <c r="ER43" s="36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25" customFormat="1" ht="43.5">
      <c r="A44" s="33" t="s">
        <v>35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5"/>
      <c r="DV44" s="35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6"/>
      <c r="EO44" s="36"/>
      <c r="EP44" s="36"/>
      <c r="EQ44" s="36"/>
      <c r="ER44" s="36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25" customFormat="1" ht="43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5"/>
      <c r="DV45" s="35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6"/>
      <c r="EO45" s="36"/>
      <c r="EP45" s="36"/>
      <c r="EQ45" s="36"/>
      <c r="ER45" s="36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25" customFormat="1" ht="43.5">
      <c r="A46" s="33" t="s">
        <v>28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5"/>
      <c r="DV46" s="35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6"/>
      <c r="EO46" s="36"/>
      <c r="EP46" s="36"/>
      <c r="EQ46" s="36"/>
      <c r="ER46" s="36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25" customFormat="1" ht="43.5">
      <c r="A47" s="37" t="s">
        <v>44</v>
      </c>
      <c r="B47" s="37"/>
      <c r="C47" s="37"/>
      <c r="D47" s="37"/>
      <c r="E47" s="37"/>
      <c r="F47" s="37"/>
      <c r="G47" s="37"/>
      <c r="H47" s="37"/>
      <c r="I47" s="37"/>
      <c r="J47" s="37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5"/>
      <c r="DV47" s="35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6"/>
      <c r="EO47" s="36"/>
      <c r="EP47" s="36"/>
      <c r="EQ47" s="36"/>
      <c r="ER47" s="36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</row>
    <row r="48" spans="1:253" s="25" customFormat="1" ht="4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  <c r="S48" s="2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7"/>
      <c r="ED48" s="27"/>
      <c r="EE48" s="27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8"/>
      <c r="EX48" s="28"/>
      <c r="EY48" s="28"/>
      <c r="EZ48" s="28"/>
      <c r="FA48" s="28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4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  <c r="S49" s="2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7"/>
      <c r="ED49" s="27"/>
      <c r="EE49" s="27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8"/>
      <c r="EX49" s="28"/>
      <c r="EY49" s="28"/>
      <c r="EZ49" s="28"/>
      <c r="FA49" s="28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4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4"/>
      <c r="S50" s="27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7"/>
      <c r="ED50" s="27"/>
      <c r="EE50" s="27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8"/>
      <c r="EX50" s="28"/>
      <c r="EY50" s="28"/>
      <c r="EZ50" s="28"/>
      <c r="FA50" s="28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4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4"/>
      <c r="S51" s="2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7"/>
      <c r="ED51" s="27"/>
      <c r="EE51" s="27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8"/>
      <c r="EX51" s="28"/>
      <c r="EY51" s="28"/>
      <c r="EZ51" s="28"/>
      <c r="FA51" s="28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5" customFormat="1" ht="4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4"/>
      <c r="S52" s="2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7"/>
      <c r="ED52" s="27"/>
      <c r="EE52" s="27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8"/>
      <c r="EX52" s="28"/>
      <c r="EY52" s="28"/>
      <c r="EZ52" s="28"/>
      <c r="FA52" s="28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</row>
    <row r="53" spans="1:253" s="25" customFormat="1" ht="4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4"/>
      <c r="S53" s="2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7"/>
      <c r="ED53" s="27"/>
      <c r="EE53" s="27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8"/>
      <c r="EX53" s="28"/>
      <c r="EY53" s="28"/>
      <c r="EZ53" s="28"/>
      <c r="FA53" s="28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4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4"/>
      <c r="S54" s="2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7"/>
      <c r="ED54" s="27"/>
      <c r="EE54" s="27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8"/>
      <c r="EX54" s="28"/>
      <c r="EY54" s="28"/>
      <c r="EZ54" s="28"/>
      <c r="FA54" s="28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4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4"/>
      <c r="S55" s="27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7"/>
      <c r="ED55" s="27"/>
      <c r="EE55" s="27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8"/>
      <c r="EX55" s="28"/>
      <c r="EY55" s="28"/>
      <c r="EZ55" s="28"/>
      <c r="FA55" s="28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157" s="25" customFormat="1" ht="43.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S56" s="30"/>
      <c r="EC56" s="30"/>
      <c r="ED56" s="30"/>
      <c r="EE56" s="30"/>
      <c r="EW56" s="31"/>
      <c r="EX56" s="31"/>
      <c r="EY56" s="31"/>
      <c r="EZ56" s="31"/>
      <c r="FA56" s="31"/>
    </row>
    <row r="57" spans="1:157" s="25" customFormat="1" ht="43.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S57" s="30"/>
      <c r="EC57" s="30"/>
      <c r="ED57" s="30"/>
      <c r="EE57" s="30"/>
      <c r="EW57" s="31"/>
      <c r="EX57" s="31"/>
      <c r="EY57" s="31"/>
      <c r="EZ57" s="31"/>
      <c r="FA57" s="31"/>
    </row>
    <row r="58" spans="1:157" s="25" customFormat="1" ht="43.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S58" s="30"/>
      <c r="EC58" s="30"/>
      <c r="ED58" s="30"/>
      <c r="EE58" s="30"/>
      <c r="EW58" s="31"/>
      <c r="EX58" s="31"/>
      <c r="EY58" s="31"/>
      <c r="EZ58" s="31"/>
      <c r="FA58" s="31"/>
    </row>
    <row r="59" spans="1:157" s="25" customFormat="1" ht="4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S59" s="30"/>
      <c r="EC59" s="30"/>
      <c r="ED59" s="30"/>
      <c r="EE59" s="30"/>
      <c r="EW59" s="31"/>
      <c r="EX59" s="31"/>
      <c r="EY59" s="31"/>
      <c r="EZ59" s="31"/>
      <c r="FA59" s="31"/>
    </row>
    <row r="60" spans="1:157" s="25" customFormat="1" ht="43.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S60" s="30"/>
      <c r="EC60" s="30"/>
      <c r="ED60" s="30"/>
      <c r="EE60" s="30"/>
      <c r="EW60" s="31"/>
      <c r="EX60" s="31"/>
      <c r="EY60" s="31"/>
      <c r="EZ60" s="31"/>
      <c r="FA60" s="31"/>
    </row>
    <row r="61" spans="1:157" s="25" customFormat="1" ht="4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S61" s="30"/>
      <c r="EC61" s="30"/>
      <c r="ED61" s="30"/>
      <c r="EE61" s="30"/>
      <c r="EW61" s="31"/>
      <c r="EX61" s="31"/>
      <c r="EY61" s="31"/>
      <c r="EZ61" s="31"/>
      <c r="FA61" s="31"/>
    </row>
    <row r="62" spans="1:157" s="25" customFormat="1" ht="4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S62" s="30"/>
      <c r="EC62" s="30"/>
      <c r="ED62" s="30"/>
      <c r="EE62" s="30"/>
      <c r="EW62" s="31"/>
      <c r="EX62" s="31"/>
      <c r="EY62" s="31"/>
      <c r="EZ62" s="31"/>
      <c r="FA62" s="31"/>
    </row>
    <row r="63" spans="1:157" s="25" customFormat="1" ht="43.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S63" s="30"/>
      <c r="EC63" s="30"/>
      <c r="ED63" s="30"/>
      <c r="EE63" s="30"/>
      <c r="EW63" s="31"/>
      <c r="EX63" s="31"/>
      <c r="EY63" s="31"/>
      <c r="EZ63" s="31"/>
      <c r="FA63" s="31"/>
    </row>
    <row r="64" spans="1:157" s="25" customFormat="1" ht="4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S64" s="30"/>
      <c r="EC64" s="30"/>
      <c r="ED64" s="30"/>
      <c r="EE64" s="30"/>
      <c r="EW64" s="31"/>
      <c r="EX64" s="31"/>
      <c r="EY64" s="31"/>
      <c r="EZ64" s="31"/>
      <c r="FA64" s="31"/>
    </row>
    <row r="65" spans="1:157" s="25" customFormat="1" ht="4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S65" s="30"/>
      <c r="EC65" s="30"/>
      <c r="ED65" s="30"/>
      <c r="EE65" s="30"/>
      <c r="EW65" s="31"/>
      <c r="EX65" s="31"/>
      <c r="EY65" s="31"/>
      <c r="EZ65" s="31"/>
      <c r="FA65" s="31"/>
    </row>
    <row r="66" spans="1:157" s="25" customFormat="1" ht="4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S66" s="30"/>
      <c r="EC66" s="30"/>
      <c r="ED66" s="30"/>
      <c r="EE66" s="30"/>
      <c r="EW66" s="31"/>
      <c r="EX66" s="31"/>
      <c r="EY66" s="31"/>
      <c r="EZ66" s="31"/>
      <c r="FA66" s="31"/>
    </row>
    <row r="67" spans="1:25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7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6"/>
      <c r="DW67" s="6"/>
      <c r="DX67" s="6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8"/>
      <c r="EQ67" s="8"/>
      <c r="ER67" s="8"/>
      <c r="ES67" s="8"/>
      <c r="ET67" s="8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7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6"/>
      <c r="DW68" s="6"/>
      <c r="DX68" s="6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8"/>
      <c r="EQ68" s="8"/>
      <c r="ER68" s="8"/>
      <c r="ES68" s="8"/>
      <c r="ET68" s="8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7"/>
      <c r="L69" s="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6"/>
      <c r="DW69" s="6"/>
      <c r="DX69" s="6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8"/>
      <c r="EQ69" s="8"/>
      <c r="ER69" s="8"/>
      <c r="ES69" s="8"/>
      <c r="ET69" s="8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7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6"/>
      <c r="DW70" s="6"/>
      <c r="DX70" s="6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8"/>
      <c r="EQ70" s="8"/>
      <c r="ER70" s="8"/>
      <c r="ES70" s="8"/>
      <c r="ET70" s="8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7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6"/>
      <c r="DW71" s="6"/>
      <c r="DX71" s="6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8"/>
      <c r="EQ71" s="8"/>
      <c r="ER71" s="8"/>
      <c r="ES71" s="8"/>
      <c r="ET71" s="8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7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6"/>
      <c r="DW72" s="6"/>
      <c r="DX72" s="6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8"/>
      <c r="EQ72" s="8"/>
      <c r="ER72" s="8"/>
      <c r="ES72" s="8"/>
      <c r="ET72" s="8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</sheetData>
  <sheetProtection formatCells="0" formatColumns="0" formatRows="0" insertColumns="0" insertRows="0" insertHyperlinks="0" deleteColumns="0" deleteRows="0" autoFilter="0" pivotTables="0"/>
  <mergeCells count="43">
    <mergeCell ref="A11:A18"/>
    <mergeCell ref="A28:A30"/>
    <mergeCell ref="A36:A39"/>
    <mergeCell ref="B36:B39"/>
    <mergeCell ref="C36:C39"/>
    <mergeCell ref="K36:K39"/>
    <mergeCell ref="A23:A27"/>
    <mergeCell ref="B23:B27"/>
    <mergeCell ref="C23:C27"/>
    <mergeCell ref="K23:K27"/>
    <mergeCell ref="A31:A35"/>
    <mergeCell ref="B31:B35"/>
    <mergeCell ref="C31:C35"/>
    <mergeCell ref="K31:K35"/>
    <mergeCell ref="A19:A22"/>
    <mergeCell ref="B19:B22"/>
    <mergeCell ref="K19:K22"/>
    <mergeCell ref="B28:B30"/>
    <mergeCell ref="C28:C30"/>
    <mergeCell ref="A5:K5"/>
    <mergeCell ref="A6:J6"/>
    <mergeCell ref="G7:H7"/>
    <mergeCell ref="A8:A10"/>
    <mergeCell ref="B8:B10"/>
    <mergeCell ref="K1:K4"/>
    <mergeCell ref="A2:J2"/>
    <mergeCell ref="A3:J3"/>
    <mergeCell ref="A4:J4"/>
    <mergeCell ref="F8:F10"/>
    <mergeCell ref="C19:C22"/>
    <mergeCell ref="B11:B18"/>
    <mergeCell ref="C11:C18"/>
    <mergeCell ref="C8:C10"/>
    <mergeCell ref="D8:D10"/>
    <mergeCell ref="E8:E10"/>
    <mergeCell ref="G8:G10"/>
    <mergeCell ref="I7:J7"/>
    <mergeCell ref="K28:K30"/>
    <mergeCell ref="I8:I10"/>
    <mergeCell ref="J8:J10"/>
    <mergeCell ref="K8:K10"/>
    <mergeCell ref="H8:H10"/>
    <mergeCell ref="K11:K18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Alex22</cp:lastModifiedBy>
  <cp:lastPrinted>2018-07-08T14:58:28Z</cp:lastPrinted>
  <dcterms:created xsi:type="dcterms:W3CDTF">1996-10-08T23:32:33Z</dcterms:created>
  <dcterms:modified xsi:type="dcterms:W3CDTF">2018-07-09T10:02:40Z</dcterms:modified>
  <cp:category/>
  <cp:version/>
  <cp:contentType/>
  <cp:contentStatus/>
</cp:coreProperties>
</file>